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77B87F51-3DA1-4D90-8748-835E5113FD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здел 1" sheetId="4" r:id="rId1"/>
    <sheet name="Раздел 2 (2021)" sheetId="6" r:id="rId2"/>
    <sheet name="Раздел 2 (2020)" sheetId="5" r:id="rId3"/>
    <sheet name="Раздел 2 (2019)" sheetId="1" r:id="rId4"/>
    <sheet name="Раздел 2.1" sheetId="2" r:id="rId5"/>
    <sheet name="Раздел 3,4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E45" i="1"/>
  <c r="E21" i="1" l="1"/>
  <c r="E20" i="1"/>
  <c r="D49" i="1" l="1"/>
  <c r="D46" i="1"/>
  <c r="I7" i="1" l="1"/>
  <c r="I46" i="1"/>
  <c r="D41" i="1" l="1"/>
  <c r="E37" i="1"/>
  <c r="E36" i="1"/>
  <c r="E9" i="1"/>
  <c r="F13" i="1"/>
  <c r="E46" i="1" l="1"/>
  <c r="E7" i="1"/>
  <c r="E22" i="1" l="1"/>
  <c r="D31" i="6" l="1"/>
  <c r="D31" i="5"/>
  <c r="D31" i="1" l="1"/>
  <c r="D22" i="1"/>
  <c r="E29" i="1" l="1"/>
  <c r="F17" i="1" l="1"/>
  <c r="D45" i="1" l="1"/>
  <c r="I34" i="1"/>
  <c r="D43" i="1"/>
  <c r="F34" i="1"/>
  <c r="F7" i="1" l="1"/>
  <c r="C21" i="4" l="1"/>
  <c r="I12" i="1"/>
  <c r="D12" i="1" s="1"/>
  <c r="I45" i="5" l="1"/>
  <c r="E41" i="5"/>
  <c r="D30" i="1" l="1"/>
  <c r="D44" i="1"/>
  <c r="D22" i="2"/>
  <c r="E27" i="1" l="1"/>
  <c r="D27" i="1" s="1"/>
  <c r="E18" i="1" l="1"/>
  <c r="E17" i="1" s="1"/>
  <c r="I34" i="6" l="1"/>
  <c r="E34" i="6"/>
  <c r="E34" i="1"/>
  <c r="I34" i="5" l="1"/>
  <c r="E34" i="5"/>
  <c r="D53" i="6" l="1"/>
  <c r="D51" i="6"/>
  <c r="D50" i="6" s="1"/>
  <c r="I50" i="6"/>
  <c r="F50" i="6"/>
  <c r="E50" i="6"/>
  <c r="D48" i="6"/>
  <c r="D46" i="6" s="1"/>
  <c r="I46" i="6"/>
  <c r="F46" i="6"/>
  <c r="E46" i="6"/>
  <c r="D45" i="6"/>
  <c r="F22" i="2" s="1"/>
  <c r="I22" i="2" s="1"/>
  <c r="D44" i="6"/>
  <c r="D43" i="6"/>
  <c r="F20" i="2" s="1"/>
  <c r="I20" i="2" s="1"/>
  <c r="D42" i="6"/>
  <c r="F19" i="2" s="1"/>
  <c r="I19" i="2" s="1"/>
  <c r="D41" i="6"/>
  <c r="F18" i="2" s="1"/>
  <c r="I18" i="2" s="1"/>
  <c r="D40" i="6"/>
  <c r="F17" i="2" s="1"/>
  <c r="I17" i="2" s="1"/>
  <c r="D39" i="6"/>
  <c r="D38" i="6"/>
  <c r="F16" i="2" s="1"/>
  <c r="I16" i="2" s="1"/>
  <c r="D37" i="6"/>
  <c r="F15" i="2" s="1"/>
  <c r="I15" i="2" s="1"/>
  <c r="D36" i="6"/>
  <c r="F14" i="2" s="1"/>
  <c r="I14" i="2" s="1"/>
  <c r="F34" i="6"/>
  <c r="D29" i="6"/>
  <c r="D27" i="6" s="1"/>
  <c r="E27" i="6"/>
  <c r="D25" i="6"/>
  <c r="F23" i="6"/>
  <c r="F13" i="6" s="1"/>
  <c r="D13" i="6" s="1"/>
  <c r="D22" i="6"/>
  <c r="D21" i="6"/>
  <c r="D20" i="6"/>
  <c r="I18" i="6"/>
  <c r="I17" i="6" s="1"/>
  <c r="E18" i="6"/>
  <c r="E17" i="6" s="1"/>
  <c r="D9" i="6"/>
  <c r="I7" i="6"/>
  <c r="E7" i="6"/>
  <c r="D53" i="5"/>
  <c r="D51" i="5"/>
  <c r="D50" i="5" s="1"/>
  <c r="I50" i="5"/>
  <c r="F50" i="5"/>
  <c r="E50" i="5"/>
  <c r="D48" i="5"/>
  <c r="D46" i="5" s="1"/>
  <c r="I46" i="5"/>
  <c r="F46" i="5"/>
  <c r="E46" i="5"/>
  <c r="D45" i="5"/>
  <c r="E22" i="2" s="1"/>
  <c r="H22" i="2" s="1"/>
  <c r="D44" i="5"/>
  <c r="D43" i="5"/>
  <c r="E20" i="2" s="1"/>
  <c r="H20" i="2" s="1"/>
  <c r="D42" i="5"/>
  <c r="E19" i="2" s="1"/>
  <c r="H19" i="2" s="1"/>
  <c r="D41" i="5"/>
  <c r="E18" i="2" s="1"/>
  <c r="H18" i="2" s="1"/>
  <c r="D40" i="5"/>
  <c r="E17" i="2" s="1"/>
  <c r="H17" i="2" s="1"/>
  <c r="D39" i="5"/>
  <c r="D38" i="5"/>
  <c r="E16" i="2" s="1"/>
  <c r="H16" i="2" s="1"/>
  <c r="D37" i="5"/>
  <c r="E15" i="2" s="1"/>
  <c r="H15" i="2" s="1"/>
  <c r="D36" i="5"/>
  <c r="E14" i="2" s="1"/>
  <c r="H14" i="2" s="1"/>
  <c r="F34" i="5"/>
  <c r="D29" i="5"/>
  <c r="D27" i="5" s="1"/>
  <c r="E27" i="5"/>
  <c r="D25" i="5"/>
  <c r="F23" i="5"/>
  <c r="D23" i="5" s="1"/>
  <c r="D22" i="5"/>
  <c r="D21" i="5"/>
  <c r="D20" i="5"/>
  <c r="I18" i="5"/>
  <c r="I17" i="5" s="1"/>
  <c r="I16" i="5" s="1"/>
  <c r="E18" i="5"/>
  <c r="E7" i="5"/>
  <c r="I7" i="5"/>
  <c r="D18" i="5" l="1"/>
  <c r="F16" i="6"/>
  <c r="D23" i="6"/>
  <c r="F21" i="2"/>
  <c r="I21" i="2" s="1"/>
  <c r="I12" i="2" s="1"/>
  <c r="D34" i="6"/>
  <c r="E21" i="2"/>
  <c r="H21" i="2" s="1"/>
  <c r="H12" i="2" s="1"/>
  <c r="D34" i="5"/>
  <c r="I16" i="6"/>
  <c r="F7" i="6"/>
  <c r="D7" i="6" s="1"/>
  <c r="D18" i="6"/>
  <c r="D17" i="6"/>
  <c r="E16" i="6"/>
  <c r="E17" i="5"/>
  <c r="D9" i="5"/>
  <c r="F13" i="5"/>
  <c r="D13" i="5" s="1"/>
  <c r="F7" i="5"/>
  <c r="D7" i="5" s="1"/>
  <c r="F16" i="5"/>
  <c r="D20" i="2"/>
  <c r="G20" i="2" s="1"/>
  <c r="D18" i="2"/>
  <c r="G18" i="2" s="1"/>
  <c r="D37" i="1"/>
  <c r="D15" i="2" s="1"/>
  <c r="G15" i="2" s="1"/>
  <c r="D39" i="1"/>
  <c r="G22" i="2"/>
  <c r="D21" i="2"/>
  <c r="G21" i="2" s="1"/>
  <c r="E12" i="2" l="1"/>
  <c r="E7" i="2" s="1"/>
  <c r="H7" i="2" s="1"/>
  <c r="F12" i="2"/>
  <c r="F7" i="2" s="1"/>
  <c r="I7" i="2" s="1"/>
  <c r="D16" i="6"/>
  <c r="E16" i="5"/>
  <c r="D17" i="5"/>
  <c r="D16" i="5" s="1"/>
  <c r="D53" i="1"/>
  <c r="D51" i="1"/>
  <c r="D50" i="1" s="1"/>
  <c r="D48" i="1"/>
  <c r="D42" i="1"/>
  <c r="D19" i="2" s="1"/>
  <c r="G19" i="2" s="1"/>
  <c r="D40" i="1"/>
  <c r="D17" i="2" s="1"/>
  <c r="G17" i="2" s="1"/>
  <c r="D38" i="1"/>
  <c r="D16" i="2" s="1"/>
  <c r="G16" i="2" s="1"/>
  <c r="D36" i="1"/>
  <c r="D29" i="1"/>
  <c r="D25" i="1"/>
  <c r="D21" i="1"/>
  <c r="D20" i="1"/>
  <c r="E50" i="1"/>
  <c r="I50" i="1"/>
  <c r="F50" i="1"/>
  <c r="F46" i="1"/>
  <c r="I18" i="1"/>
  <c r="I17" i="1" s="1"/>
  <c r="F23" i="1"/>
  <c r="F16" i="1" s="1"/>
  <c r="I16" i="1" l="1"/>
  <c r="D17" i="1"/>
  <c r="D14" i="2"/>
  <c r="G14" i="2" s="1"/>
  <c r="G12" i="2" s="1"/>
  <c r="D34" i="1"/>
  <c r="D7" i="1"/>
  <c r="D13" i="1"/>
  <c r="D23" i="1"/>
  <c r="D18" i="1"/>
  <c r="E16" i="1"/>
  <c r="D12" i="2" l="1"/>
  <c r="D7" i="2" s="1"/>
  <c r="G7" i="2" s="1"/>
  <c r="D16" i="1"/>
  <c r="D9" i="1" l="1"/>
</calcChain>
</file>

<file path=xl/sharedStrings.xml><?xml version="1.0" encoding="utf-8"?>
<sst xmlns="http://schemas.openxmlformats.org/spreadsheetml/2006/main" count="1006" uniqueCount="204">
  <si>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</si>
  <si>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</si>
  <si>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</si>
  <si>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</si>
  <si>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</si>
  <si>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</si>
  <si>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</si>
  <si>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</si>
  <si>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</si>
  <si>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</si>
  <si>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</si>
  <si>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</si>
  <si>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в том числе</t>
  </si>
  <si>
    <t>Поступления от доходов, всего:</t>
  </si>
  <si>
    <t>Х</t>
  </si>
  <si>
    <t>в том числе: доходы от собственности</t>
  </si>
  <si>
    <t>из них:</t>
  </si>
  <si>
    <t>1.</t>
  </si>
  <si>
    <t>Доходы от оказания услуг, работ</t>
  </si>
  <si>
    <t xml:space="preserve">в том числе: 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</si>
  <si>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</si>
  <si>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</si>
  <si>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</si>
  <si>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</si>
  <si>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</si>
  <si>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выплату персоналу, всего:</t>
  </si>
  <si>
    <t>из них: оплата труда и начисления на выплаты по оплате труда</t>
  </si>
  <si>
    <t>Начисления на выплаты по оплате труда</t>
  </si>
  <si>
    <t>Прочие выплаты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</si>
  <si>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</si>
  <si>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</si>
  <si>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</si>
  <si>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</si>
  <si>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</si>
  <si>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</si>
  <si>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</si>
  <si>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</si>
  <si>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</si>
  <si>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</si>
  <si>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Поступление финансовых активов, всего:</t>
  </si>
  <si>
    <t>Увеличение остатков средств</t>
  </si>
  <si>
    <t>Прочие поступления</t>
  </si>
  <si>
    <t>Увеличение стоимости основных средств</t>
  </si>
  <si>
    <t>Выбытие финансовых активов, всего</t>
  </si>
  <si>
    <t>Из них:       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</si>
  <si>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</si>
  <si>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</si>
  <si>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</si>
  <si>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</si>
  <si>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всего на закупки</t>
  </si>
  <si>
    <t>в соответствии с Федеральным законом от 5 апреля 2013г. № 44-ФЗ "О контрактной системе в сыере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</si>
  <si>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отдельными видами юридических лиц"</t>
  </si>
  <si>
    <t>Сумма выплат по расходам на закупку товаров,работ и услуг, руб. (с точностью до двух знаков после запятой - 0,00)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</si>
  <si>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</si>
  <si>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</si>
  <si>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</si>
  <si>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</si>
  <si>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1002</t>
  </si>
  <si>
    <t>2.</t>
  </si>
  <si>
    <t>1003</t>
  </si>
  <si>
    <t>На закупку товаров, работ, услуг по году начала закупки:</t>
  </si>
  <si>
    <t>2001</t>
  </si>
  <si>
    <t>2002</t>
  </si>
  <si>
    <t>2003</t>
  </si>
  <si>
    <t>Сумма (руб. с точностью до двух знаков после запятой - 0,00)</t>
  </si>
  <si>
    <t xml:space="preserve">Поступление </t>
  </si>
  <si>
    <t>Выбытие</t>
  </si>
  <si>
    <t>010</t>
  </si>
  <si>
    <t>020</t>
  </si>
  <si>
    <t>030</t>
  </si>
  <si>
    <t>040</t>
  </si>
  <si>
    <t xml:space="preserve">III. Сведения о средствах, поступающих </t>
  </si>
  <si>
    <t>IV. 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</si>
  <si>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</si>
  <si>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</si>
  <si>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государствееного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</si>
  <si>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</si>
  <si>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государственного учреждения (подразделения) (уполномоченное лицо)</t>
  </si>
  <si>
    <t xml:space="preserve">    (подпись)</t>
  </si>
  <si>
    <t xml:space="preserve">       (расшифровка подписи)</t>
  </si>
  <si>
    <t xml:space="preserve">Главный бухгалтер государственного учреждения (подразделения) </t>
  </si>
  <si>
    <t>Исполнитель</t>
  </si>
  <si>
    <t>№ п/п</t>
  </si>
  <si>
    <t>I. Показатели финансового состояния Учреждения</t>
  </si>
  <si>
    <t>I. Нефинансовые активы, всего:</t>
  </si>
  <si>
    <t>1.1.Общая балансовая стоимость недвижимого государственного имущества, всего</t>
  </si>
  <si>
    <t xml:space="preserve">     в том числе:</t>
  </si>
  <si>
    <t>1.1.1.Стоимость имущества, закрепленного собственником имущества за государственным учреждением на праве оперативного управления</t>
  </si>
  <si>
    <t>1.1.3.Стоимость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</si>
  <si>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1.1.4.Остаточная стоимость недвижимого государственного имущества</t>
  </si>
  <si>
    <t>1.2.Общая балансовая стоимость движимого государственного имущества, всего</t>
  </si>
  <si>
    <t xml:space="preserve">    в том числе:</t>
  </si>
  <si>
    <t>1.2.1.Общая балансовая стоимость особо ценного движимого имущества</t>
  </si>
  <si>
    <t>1.2.2.Остаточная стоимость особо ценного движимого имущества</t>
  </si>
  <si>
    <t>II. Финансовые активы, всего</t>
  </si>
  <si>
    <t>2.1.Денежные средства учреждения, всего</t>
  </si>
  <si>
    <t>2.1.1.Денежные средства учреждения на счетах</t>
  </si>
  <si>
    <t>2.2.Денежные средства учреждения, размещенные на депозиты в кредитной организации</t>
  </si>
  <si>
    <t>2.2.1.</t>
  </si>
  <si>
    <t>2.3.Иные финансовые инструменты</t>
  </si>
  <si>
    <t>2.3.1.</t>
  </si>
  <si>
    <t>2.4.Дебиторская задолженность по доходам, полученным за счет средств федерального бюджета, всего:</t>
  </si>
  <si>
    <t>2.4.1.</t>
  </si>
  <si>
    <t>2.5.Дебиторская задолженность по доходам от платной и иной приносящей доход деятельности, всего:</t>
  </si>
  <si>
    <t>2.6.Дебиторская задолженность по выданным авансам, полученным за счет средств федерального бюджета, всего:</t>
  </si>
  <si>
    <t>2.6.1.по выданным авансам на услуги связи</t>
  </si>
  <si>
    <t>2.6.2.по выданным авансам на транспортные услуги</t>
  </si>
  <si>
    <t>2.6.3.по выданным авансам на коммунальные услуги</t>
  </si>
  <si>
    <t>2.6.4.по выданным авансам на услуги по содержанию имущества</t>
  </si>
  <si>
    <t>2.6.5.по выданным авансам на прочие услуги</t>
  </si>
  <si>
    <t>2.6.6.по выданным авансам на приобретение основных средств</t>
  </si>
  <si>
    <t>2.6.7.по выданным авансам на приобретение нематериальных активов</t>
  </si>
  <si>
    <t>2.6.8.по выданным авансам на приобретение непроизведенных активов</t>
  </si>
  <si>
    <t>2.6.9.по выданным авансам на приобретение материальных запасов</t>
  </si>
  <si>
    <t>2.6.10.по выданным авансам на прочие расходы</t>
  </si>
  <si>
    <t>2.7.Дебиторская задолженность по выданным авансам за счет доходов, полученных от платной и иной приносящей доход деятельности, всего:</t>
  </si>
  <si>
    <t>2.7.1.по выданным авансам на услуги связи</t>
  </si>
  <si>
    <t>2.7.2.по выданным авансам на транспортные услуги</t>
  </si>
  <si>
    <t>2.7.3.по выданным авансам на коммунальные услуги</t>
  </si>
  <si>
    <t>2.7.4.по выданным авансам на услуги по содержанию имущества</t>
  </si>
  <si>
    <t>2.7.5.по выданным авансам на прочие услуги</t>
  </si>
  <si>
    <t>2.7.6.по выданным авансам на приобретение основных средств</t>
  </si>
  <si>
    <t>2.7.7.по выданным авансам на приобретение нематериальных активов</t>
  </si>
  <si>
    <t>2.7.8.по выданным авансам на приобретение непроизведенных активов</t>
  </si>
  <si>
    <t>2.7.9.по выданным авансам на приобретение материальных запасов</t>
  </si>
  <si>
    <t>2.7.10.по выданным авансам на прочие расходы</t>
  </si>
  <si>
    <t>III. Обязательства, всего</t>
  </si>
  <si>
    <t>из них:                                                                                                           3.1.Долговые обязательства</t>
  </si>
  <si>
    <t>3.2.Кредиторская задолженность:</t>
  </si>
  <si>
    <t>3.2.1.Просроченная кредиторская задолженность</t>
  </si>
  <si>
    <t>3.3.Кредиторская задолженность по расчетам с поставщиками и подрядчиками за счет средств федерального бюджета, всего:</t>
  </si>
  <si>
    <t>3.3.1.по начислениям на выплаты по оплате труда</t>
  </si>
  <si>
    <t>3.3.2.по оплате услуг связи</t>
  </si>
  <si>
    <t>3.3.3.по оплате транспортных услуг</t>
  </si>
  <si>
    <t>3.3.4.по оплате коммунальных услуг</t>
  </si>
  <si>
    <t>3.3.5.по оплате услуг по содержанию имущества</t>
  </si>
  <si>
    <t>3.3.6.по оплате прочих услуг</t>
  </si>
  <si>
    <t>3.3.7.по приобретению основных средств</t>
  </si>
  <si>
    <t>3.3.8.по приобретению нематериальных активов</t>
  </si>
  <si>
    <t>3.3.9.по приобретению непроизведенных активов</t>
  </si>
  <si>
    <t>3.3.10.по приобретению материальных запасов</t>
  </si>
  <si>
    <t>3.3.11.по оплате прочих расходов</t>
  </si>
  <si>
    <t>3.3.12.по платежам в бюджет</t>
  </si>
  <si>
    <t>3.3.13.по прочим расчетам кредиторами</t>
  </si>
  <si>
    <t>3.4.Кредиторская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</si>
  <si>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3.4.1.по начислениям на выплаты по оплате труда</t>
  </si>
  <si>
    <t>3.4.2.по оплате услуг связи</t>
  </si>
  <si>
    <t>3.4.3.по оплате транспортных услуг</t>
  </si>
  <si>
    <t>3.4.4.по оплате коммунальных услуг</t>
  </si>
  <si>
    <t>3.4.5.по оплате услуг по содержанию имущества</t>
  </si>
  <si>
    <t>3.4.6.по оплате прочих услуг</t>
  </si>
  <si>
    <t>3.4.7.по приобретению основных средств</t>
  </si>
  <si>
    <t>3.4.8.по приобретению нематериальных активов</t>
  </si>
  <si>
    <t>3.4.9.по приобретению непроизведенных активов</t>
  </si>
  <si>
    <t>3.4.10.по приобретению материальных запасов</t>
  </si>
  <si>
    <t>3.4.11.по оплате прочих расходов</t>
  </si>
  <si>
    <t>3.4.12.по платежам в бюджет</t>
  </si>
  <si>
    <t>3.4.13.по прочим расчетам с кредиторами</t>
  </si>
  <si>
    <t xml:space="preserve"> -</t>
  </si>
  <si>
    <t>1.1.2.Стоимость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</si>
  <si>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2.5.1.</t>
  </si>
  <si>
    <t>1. Стипендии</t>
  </si>
  <si>
    <t>2. Иные выплаты населению</t>
  </si>
  <si>
    <t>1. Налог на имущество и земельный налог</t>
  </si>
  <si>
    <t>2. Уплата прочих налогов и сборов</t>
  </si>
  <si>
    <t>3. Уплата иных платежей</t>
  </si>
  <si>
    <t>Прочие работы, услуги</t>
  </si>
  <si>
    <t>Прочие расходы</t>
  </si>
  <si>
    <t xml:space="preserve"> </t>
  </si>
  <si>
    <t>Заработная плата</t>
  </si>
  <si>
    <t>2004</t>
  </si>
  <si>
    <t>2005</t>
  </si>
  <si>
    <t>2006</t>
  </si>
  <si>
    <t>2007</t>
  </si>
  <si>
    <t>2008</t>
  </si>
  <si>
    <t>2009</t>
  </si>
  <si>
    <t>1. Услуги связи</t>
  </si>
  <si>
    <t>2. Транспортные услуги</t>
  </si>
  <si>
    <t>3. Коммунальные услуги</t>
  </si>
  <si>
    <t>4. Работы, услуги по содержанию имущества</t>
  </si>
  <si>
    <t>5. Прочие работы, услуги</t>
  </si>
  <si>
    <t>6. Прочие расходы</t>
  </si>
  <si>
    <t>7. Увеличение стоимости основных средств</t>
  </si>
  <si>
    <r>
      <t xml:space="preserve">Сумма </t>
    </r>
    <r>
      <rPr>
        <sz val="12"/>
        <rFont val="Times New Roman"/>
        <family val="1"/>
        <charset val="204"/>
      </rPr>
      <t>тыс.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руб.</t>
    </r>
  </si>
  <si>
    <t>Безвозмездные денежные поступления</t>
  </si>
  <si>
    <r>
      <t xml:space="preserve">II. Показатели по поступлениям и выплатам </t>
    </r>
    <r>
      <rPr>
        <b/>
        <u/>
        <sz val="11"/>
        <color theme="1"/>
        <rFont val="Times New Roman"/>
        <family val="1"/>
        <charset val="204"/>
      </rPr>
      <t>ГБУДОСО "Алапаевская детская школа искусств им.П.И.Чайковского"</t>
    </r>
    <r>
      <rPr>
        <b/>
        <sz val="11"/>
        <color theme="1"/>
        <rFont val="Times New Roman"/>
        <family val="1"/>
        <charset val="204"/>
      </rPr>
      <t xml:space="preserve"> на 01 января 2020 г.</t>
    </r>
  </si>
  <si>
    <r>
      <t xml:space="preserve">II. Показатели по поступлениям и выплатам </t>
    </r>
    <r>
      <rPr>
        <b/>
        <u/>
        <sz val="11"/>
        <color theme="1"/>
        <rFont val="Times New Roman"/>
        <family val="1"/>
        <charset val="204"/>
      </rPr>
      <t>ГБУДОСО "Алапаевская детская школа искусств им.П.И.Чайковского"</t>
    </r>
    <r>
      <rPr>
        <b/>
        <sz val="11"/>
        <color theme="1"/>
        <rFont val="Times New Roman"/>
        <family val="1"/>
        <charset val="204"/>
      </rPr>
      <t xml:space="preserve"> на 01 января 2021 г.</t>
    </r>
  </si>
  <si>
    <t>на 2019г. очередной финансовый год</t>
  </si>
  <si>
    <t xml:space="preserve">на 2020г. 1-ый год планового периода </t>
  </si>
  <si>
    <t>на 2021г. 2-ой год планового периода</t>
  </si>
  <si>
    <t>2010</t>
  </si>
  <si>
    <t>Блинова Марина Александровна</t>
  </si>
  <si>
    <t>Тел. 8 (34346) 2-15-39</t>
  </si>
  <si>
    <t>Увеличение стоимости материальных запасов</t>
  </si>
  <si>
    <t>Увеличение стоимости нематериальных активов</t>
  </si>
  <si>
    <t>8. Увеличение стоимости нематериальныз активов</t>
  </si>
  <si>
    <t>9. Увеличение стоимости материальных запасов</t>
  </si>
  <si>
    <t>Стяжкин Сергей Дмитриевич</t>
  </si>
  <si>
    <t>В строках 300,320 и 263 по столбцу 4 и 5 сумма Государственного задания на 2019 год с остатком по Муниципальному заданию в сумме 1 636 рублей 08 копеек</t>
  </si>
  <si>
    <t>В строках 300,320 и 266,270 по столбцу 4 и 9 сумма от Приносящей доход деятельности на 2019 год с остатком по Приносящей доход деятельности от 2018 года в сумме 129 029 рублей 17 копеек</t>
  </si>
  <si>
    <r>
      <t xml:space="preserve">II. Показатели по поступлениям и выплатам </t>
    </r>
    <r>
      <rPr>
        <b/>
        <u/>
        <sz val="11"/>
        <color theme="1"/>
        <rFont val="Times New Roman"/>
        <family val="1"/>
        <charset val="204"/>
      </rPr>
      <t>ГБУДОСО "Алапаевская детская школа искусств им.П.И.Чайковского"</t>
    </r>
    <r>
      <rPr>
        <b/>
        <sz val="11"/>
        <color theme="1"/>
        <rFont val="Times New Roman"/>
        <family val="1"/>
        <charset val="204"/>
      </rPr>
      <t xml:space="preserve"> на 25 декабря 2019 г.</t>
    </r>
  </si>
  <si>
    <t>на 25 декабря 2019 года</t>
  </si>
  <si>
    <r>
      <t xml:space="preserve">во временное распоряжение </t>
    </r>
    <r>
      <rPr>
        <u/>
        <sz val="11"/>
        <color theme="1"/>
        <rFont val="Times New Roman"/>
        <family val="1"/>
        <charset val="204"/>
      </rPr>
      <t>ГБУДОСО "Алапаевская детская школа искусств им.П.И.Чайковского" на 25 декабря 2019 г.</t>
    </r>
  </si>
  <si>
    <r>
      <t xml:space="preserve">II.I. Показатели выплат по расходам на закупку товаров, работ, услуг </t>
    </r>
    <r>
      <rPr>
        <u/>
        <sz val="11"/>
        <color theme="1"/>
        <rFont val="Times New Roman"/>
        <family val="1"/>
        <charset val="204"/>
      </rPr>
      <t>ГБУДОСО "Алапаевская детская школа искусств им.П.И.Чайковского" на 25 декабря 2019-2021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</si>
</sst>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/>
    <xf numFmtId="4" fontId="1" fillId="0" borderId="1" xfId="0" applyNumberFormat="1" applyFont="1" applyBorder="1" applyAlignment="1"/>
    <xf numFmtId="4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/>
    <xf numFmtId="4" fontId="7" fillId="0" borderId="1" xfId="0" applyNumberFormat="1" applyFont="1" applyBorder="1" applyAlignment="1"/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4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1" fillId="0" borderId="1" xfId="0" applyNumberFormat="1" applyFont="1" applyBorder="1"/>
    <xf numFmtId="4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"/>
  <sheetViews>
    <sheetView tabSelected="1" workbookViewId="0">
      <selection activeCell="B22" sqref="B22"/>
    </sheetView>
  </sheetViews>
  <sheetFormatPr defaultRowHeight="15" x14ac:dyDescent="0.25"/>
  <cols>
    <col min="1" max="1" width="6.140625" customWidth="1"/>
    <col min="2" max="2" width="69" customWidth="1"/>
    <col min="3" max="3" width="14.28515625" customWidth="1"/>
  </cols>
  <sheetData>
    <row r="1" spans="1:3" x14ac:dyDescent="0.25">
      <c r="A1" s="49" t="s">
        <v>83</v>
      </c>
      <c r="B1" s="49"/>
      <c r="C1" s="49"/>
    </row>
    <row r="2" spans="1:3" x14ac:dyDescent="0.25">
      <c r="A2" s="49" t="s">
        <v>201</v>
      </c>
      <c r="B2" s="49"/>
      <c r="C2" s="49"/>
    </row>
    <row r="3" spans="1:3" ht="30" customHeight="1" x14ac:dyDescent="0.25">
      <c r="A3" s="13" t="s">
        <v>82</v>
      </c>
      <c r="B3" s="13" t="s">
        <v>0</v>
      </c>
      <c r="C3" s="14" t="s">
        <v>183</v>
      </c>
    </row>
    <row r="4" spans="1:3" x14ac:dyDescent="0.25">
      <c r="A4" s="3">
        <v>1</v>
      </c>
      <c r="B4" s="3">
        <v>2</v>
      </c>
      <c r="C4" s="3">
        <v>3</v>
      </c>
    </row>
    <row r="5" spans="1:3" x14ac:dyDescent="0.25">
      <c r="A5" s="3"/>
      <c r="B5" s="15" t="s">
        <v>84</v>
      </c>
      <c r="C5" s="45">
        <v>13779.36</v>
      </c>
    </row>
    <row r="6" spans="1:3" x14ac:dyDescent="0.25">
      <c r="A6" s="3"/>
      <c r="B6" s="15" t="s">
        <v>16</v>
      </c>
      <c r="C6" s="21"/>
    </row>
    <row r="7" spans="1:3" ht="30" x14ac:dyDescent="0.25">
      <c r="A7" s="3"/>
      <c r="B7" s="16" t="s">
        <v>85</v>
      </c>
      <c r="C7" s="21">
        <v>5330.89</v>
      </c>
    </row>
    <row r="8" spans="1:3" x14ac:dyDescent="0.25">
      <c r="A8" s="3"/>
      <c r="B8" s="16" t="s">
        <v>86</v>
      </c>
      <c r="C8" s="21"/>
    </row>
    <row r="9" spans="1:3" ht="30" x14ac:dyDescent="0.25">
      <c r="A9" s="3"/>
      <c r="B9" s="16" t="s">
        <v>87</v>
      </c>
      <c r="C9" s="21">
        <v>5330.89</v>
      </c>
    </row>
    <row r="10" spans="1:3" ht="45" x14ac:dyDescent="0.25">
      <c r="A10" s="3"/>
      <c r="B10" s="16" t="s">
        <v>159</v>
      </c>
      <c r="C10" s="21"/>
    </row>
    <row r="11" spans="1:3" ht="45" x14ac:dyDescent="0.25">
      <c r="A11" s="3"/>
      <c r="B11" s="16" t="s">
        <v>88</v>
      </c>
      <c r="C11" s="21"/>
    </row>
    <row r="12" spans="1:3" x14ac:dyDescent="0.25">
      <c r="A12" s="3"/>
      <c r="B12" s="16" t="s">
        <v>89</v>
      </c>
      <c r="C12" s="21"/>
    </row>
    <row r="13" spans="1:3" ht="30" x14ac:dyDescent="0.25">
      <c r="A13" s="3"/>
      <c r="B13" s="16" t="s">
        <v>90</v>
      </c>
      <c r="C13" s="21">
        <v>10134.969999999999</v>
      </c>
    </row>
    <row r="14" spans="1:3" x14ac:dyDescent="0.25">
      <c r="A14" s="3"/>
      <c r="B14" s="16" t="s">
        <v>91</v>
      </c>
      <c r="C14" s="21"/>
    </row>
    <row r="15" spans="1:3" x14ac:dyDescent="0.25">
      <c r="A15" s="3"/>
      <c r="B15" s="16" t="s">
        <v>92</v>
      </c>
      <c r="C15" s="21">
        <v>7111.36</v>
      </c>
    </row>
    <row r="16" spans="1:3" x14ac:dyDescent="0.25">
      <c r="A16" s="3"/>
      <c r="B16" s="16" t="s">
        <v>93</v>
      </c>
      <c r="C16" s="21">
        <v>3231.84</v>
      </c>
    </row>
    <row r="17" spans="1:3" x14ac:dyDescent="0.25">
      <c r="A17" s="3"/>
      <c r="B17" s="16" t="s">
        <v>94</v>
      </c>
      <c r="C17" s="21"/>
    </row>
    <row r="18" spans="1:3" x14ac:dyDescent="0.25">
      <c r="A18" s="3"/>
      <c r="B18" s="16" t="s">
        <v>16</v>
      </c>
      <c r="C18" s="21"/>
    </row>
    <row r="19" spans="1:3" x14ac:dyDescent="0.25">
      <c r="A19" s="3"/>
      <c r="B19" s="16" t="s">
        <v>95</v>
      </c>
      <c r="C19" s="21"/>
    </row>
    <row r="20" spans="1:3" x14ac:dyDescent="0.25">
      <c r="A20" s="3"/>
      <c r="B20" s="16" t="s">
        <v>91</v>
      </c>
      <c r="C20" s="45"/>
    </row>
    <row r="21" spans="1:3" x14ac:dyDescent="0.25">
      <c r="A21" s="3"/>
      <c r="B21" s="16" t="s">
        <v>96</v>
      </c>
      <c r="C21" s="45">
        <f>C22+C23+C24</f>
        <v>1665.33</v>
      </c>
    </row>
    <row r="22" spans="1:3" x14ac:dyDescent="0.25">
      <c r="A22" s="17"/>
      <c r="B22" s="16">
        <v>20014010170</v>
      </c>
      <c r="C22" s="45">
        <v>927</v>
      </c>
    </row>
    <row r="23" spans="1:3" x14ac:dyDescent="0.25">
      <c r="A23" s="44"/>
      <c r="B23" s="16">
        <v>21014010170</v>
      </c>
      <c r="C23" s="45">
        <v>395.04</v>
      </c>
    </row>
    <row r="24" spans="1:3" x14ac:dyDescent="0.25">
      <c r="A24" s="17"/>
      <c r="B24" s="16">
        <v>23014010170</v>
      </c>
      <c r="C24" s="45">
        <v>343.29</v>
      </c>
    </row>
    <row r="25" spans="1:3" ht="30" x14ac:dyDescent="0.25">
      <c r="A25" s="3"/>
      <c r="B25" s="16" t="s">
        <v>97</v>
      </c>
      <c r="C25" s="45"/>
    </row>
    <row r="26" spans="1:3" x14ac:dyDescent="0.25">
      <c r="A26" s="3"/>
      <c r="B26" s="16" t="s">
        <v>91</v>
      </c>
      <c r="C26" s="21"/>
    </row>
    <row r="27" spans="1:3" x14ac:dyDescent="0.25">
      <c r="A27" s="3"/>
      <c r="B27" s="16" t="s">
        <v>98</v>
      </c>
      <c r="C27" s="21"/>
    </row>
    <row r="28" spans="1:3" x14ac:dyDescent="0.25">
      <c r="A28" s="3"/>
      <c r="B28" s="16" t="s">
        <v>99</v>
      </c>
      <c r="C28" s="21" t="s">
        <v>158</v>
      </c>
    </row>
    <row r="29" spans="1:3" x14ac:dyDescent="0.25">
      <c r="A29" s="3"/>
      <c r="B29" s="16" t="s">
        <v>91</v>
      </c>
      <c r="C29" s="21"/>
    </row>
    <row r="30" spans="1:3" x14ac:dyDescent="0.25">
      <c r="A30" s="3"/>
      <c r="B30" s="16" t="s">
        <v>100</v>
      </c>
      <c r="C30" s="21"/>
    </row>
    <row r="31" spans="1:3" ht="30" x14ac:dyDescent="0.25">
      <c r="A31" s="3"/>
      <c r="B31" s="16" t="s">
        <v>101</v>
      </c>
      <c r="C31" s="21" t="s">
        <v>158</v>
      </c>
    </row>
    <row r="32" spans="1:3" x14ac:dyDescent="0.25">
      <c r="A32" s="6"/>
      <c r="B32" s="16" t="s">
        <v>91</v>
      </c>
      <c r="C32" s="22"/>
    </row>
    <row r="33" spans="1:3" x14ac:dyDescent="0.25">
      <c r="A33" s="6"/>
      <c r="B33" s="16" t="s">
        <v>102</v>
      </c>
      <c r="C33" s="22"/>
    </row>
    <row r="34" spans="1:3" ht="30" x14ac:dyDescent="0.25">
      <c r="A34" s="6"/>
      <c r="B34" s="4" t="s">
        <v>103</v>
      </c>
      <c r="C34" s="21"/>
    </row>
    <row r="35" spans="1:3" x14ac:dyDescent="0.25">
      <c r="A35" s="6"/>
      <c r="B35" s="4" t="s">
        <v>91</v>
      </c>
      <c r="C35" s="21"/>
    </row>
    <row r="36" spans="1:3" x14ac:dyDescent="0.25">
      <c r="A36" s="6"/>
      <c r="B36" s="4" t="s">
        <v>160</v>
      </c>
      <c r="C36" s="21"/>
    </row>
    <row r="37" spans="1:3" ht="30" x14ac:dyDescent="0.25">
      <c r="A37" s="6"/>
      <c r="B37" s="4" t="s">
        <v>104</v>
      </c>
      <c r="C37" s="21"/>
    </row>
    <row r="38" spans="1:3" x14ac:dyDescent="0.25">
      <c r="A38" s="6"/>
      <c r="B38" s="4" t="s">
        <v>91</v>
      </c>
      <c r="C38" s="21"/>
    </row>
    <row r="39" spans="1:3" x14ac:dyDescent="0.25">
      <c r="A39" s="6"/>
      <c r="B39" s="4" t="s">
        <v>105</v>
      </c>
      <c r="C39" s="21"/>
    </row>
    <row r="40" spans="1:3" x14ac:dyDescent="0.25">
      <c r="A40" s="6"/>
      <c r="B40" s="4" t="s">
        <v>106</v>
      </c>
      <c r="C40" s="21"/>
    </row>
    <row r="41" spans="1:3" x14ac:dyDescent="0.25">
      <c r="A41" s="6"/>
      <c r="B41" s="4" t="s">
        <v>107</v>
      </c>
      <c r="C41" s="21"/>
    </row>
    <row r="42" spans="1:3" x14ac:dyDescent="0.25">
      <c r="A42" s="6"/>
      <c r="B42" s="4" t="s">
        <v>108</v>
      </c>
      <c r="C42" s="21"/>
    </row>
    <row r="43" spans="1:3" x14ac:dyDescent="0.25">
      <c r="A43" s="6"/>
      <c r="B43" s="4" t="s">
        <v>109</v>
      </c>
      <c r="C43" s="21"/>
    </row>
    <row r="44" spans="1:3" x14ac:dyDescent="0.25">
      <c r="A44" s="6"/>
      <c r="B44" s="4" t="s">
        <v>110</v>
      </c>
      <c r="C44" s="21"/>
    </row>
    <row r="45" spans="1:3" x14ac:dyDescent="0.25">
      <c r="A45" s="6"/>
      <c r="B45" s="4" t="s">
        <v>111</v>
      </c>
      <c r="C45" s="21"/>
    </row>
    <row r="46" spans="1:3" x14ac:dyDescent="0.25">
      <c r="A46" s="6"/>
      <c r="B46" s="2" t="s">
        <v>112</v>
      </c>
      <c r="C46" s="21"/>
    </row>
    <row r="47" spans="1:3" x14ac:dyDescent="0.25">
      <c r="A47" s="6"/>
      <c r="B47" s="2" t="s">
        <v>113</v>
      </c>
      <c r="C47" s="21"/>
    </row>
    <row r="48" spans="1:3" x14ac:dyDescent="0.25">
      <c r="A48" s="6"/>
      <c r="B48" s="2" t="s">
        <v>114</v>
      </c>
      <c r="C48" s="21"/>
    </row>
    <row r="49" spans="1:3" ht="30" x14ac:dyDescent="0.25">
      <c r="A49" s="6"/>
      <c r="B49" s="4" t="s">
        <v>115</v>
      </c>
      <c r="C49" s="21"/>
    </row>
    <row r="50" spans="1:3" x14ac:dyDescent="0.25">
      <c r="A50" s="6"/>
      <c r="B50" s="4" t="s">
        <v>91</v>
      </c>
      <c r="C50" s="21"/>
    </row>
    <row r="51" spans="1:3" x14ac:dyDescent="0.25">
      <c r="A51" s="6"/>
      <c r="B51" s="4" t="s">
        <v>116</v>
      </c>
      <c r="C51" s="21"/>
    </row>
    <row r="52" spans="1:3" x14ac:dyDescent="0.25">
      <c r="A52" s="6"/>
      <c r="B52" s="4" t="s">
        <v>117</v>
      </c>
      <c r="C52" s="21"/>
    </row>
    <row r="53" spans="1:3" x14ac:dyDescent="0.25">
      <c r="A53" s="6"/>
      <c r="B53" s="4" t="s">
        <v>118</v>
      </c>
      <c r="C53" s="21"/>
    </row>
    <row r="54" spans="1:3" x14ac:dyDescent="0.25">
      <c r="A54" s="6"/>
      <c r="B54" s="4" t="s">
        <v>119</v>
      </c>
      <c r="C54" s="21"/>
    </row>
    <row r="55" spans="1:3" x14ac:dyDescent="0.25">
      <c r="A55" s="6"/>
      <c r="B55" s="4" t="s">
        <v>120</v>
      </c>
      <c r="C55" s="21"/>
    </row>
    <row r="56" spans="1:3" x14ac:dyDescent="0.25">
      <c r="A56" s="6"/>
      <c r="B56" s="4" t="s">
        <v>121</v>
      </c>
      <c r="C56" s="21"/>
    </row>
    <row r="57" spans="1:3" x14ac:dyDescent="0.25">
      <c r="A57" s="6"/>
      <c r="B57" s="4" t="s">
        <v>122</v>
      </c>
      <c r="C57" s="21"/>
    </row>
    <row r="58" spans="1:3" x14ac:dyDescent="0.25">
      <c r="A58" s="6"/>
      <c r="B58" s="4" t="s">
        <v>123</v>
      </c>
      <c r="C58" s="21"/>
    </row>
    <row r="59" spans="1:3" x14ac:dyDescent="0.25">
      <c r="A59" s="6"/>
      <c r="B59" s="4" t="s">
        <v>124</v>
      </c>
      <c r="C59" s="21"/>
    </row>
    <row r="60" spans="1:3" x14ac:dyDescent="0.25">
      <c r="A60" s="6"/>
      <c r="B60" s="4" t="s">
        <v>125</v>
      </c>
      <c r="C60" s="21"/>
    </row>
    <row r="61" spans="1:3" x14ac:dyDescent="0.25">
      <c r="A61" s="6"/>
      <c r="B61" s="4" t="s">
        <v>126</v>
      </c>
      <c r="C61" s="21"/>
    </row>
    <row r="62" spans="1:3" ht="30" x14ac:dyDescent="0.25">
      <c r="A62" s="6"/>
      <c r="B62" s="4" t="s">
        <v>127</v>
      </c>
      <c r="C62" s="21"/>
    </row>
    <row r="63" spans="1:3" x14ac:dyDescent="0.25">
      <c r="A63" s="6"/>
      <c r="B63" s="4" t="s">
        <v>128</v>
      </c>
      <c r="C63" s="21"/>
    </row>
    <row r="64" spans="1:3" x14ac:dyDescent="0.25">
      <c r="A64" s="6"/>
      <c r="B64" s="4" t="s">
        <v>91</v>
      </c>
      <c r="C64" s="21"/>
    </row>
    <row r="65" spans="1:3" x14ac:dyDescent="0.25">
      <c r="A65" s="6"/>
      <c r="B65" s="4" t="s">
        <v>129</v>
      </c>
      <c r="C65" s="21"/>
    </row>
    <row r="66" spans="1:3" ht="30" x14ac:dyDescent="0.25">
      <c r="A66" s="6"/>
      <c r="B66" s="4" t="s">
        <v>130</v>
      </c>
      <c r="C66" s="21"/>
    </row>
    <row r="67" spans="1:3" x14ac:dyDescent="0.25">
      <c r="A67" s="6"/>
      <c r="B67" s="4" t="s">
        <v>91</v>
      </c>
      <c r="C67" s="21"/>
    </row>
    <row r="68" spans="1:3" x14ac:dyDescent="0.25">
      <c r="A68" s="6"/>
      <c r="B68" s="4" t="s">
        <v>131</v>
      </c>
      <c r="C68" s="21"/>
    </row>
    <row r="69" spans="1:3" x14ac:dyDescent="0.25">
      <c r="A69" s="6"/>
      <c r="B69" s="4" t="s">
        <v>132</v>
      </c>
      <c r="C69" s="21"/>
    </row>
    <row r="70" spans="1:3" x14ac:dyDescent="0.25">
      <c r="A70" s="6"/>
      <c r="B70" s="4" t="s">
        <v>133</v>
      </c>
      <c r="C70" s="21"/>
    </row>
    <row r="71" spans="1:3" x14ac:dyDescent="0.25">
      <c r="A71" s="6"/>
      <c r="B71" s="4" t="s">
        <v>134</v>
      </c>
      <c r="C71" s="21"/>
    </row>
    <row r="72" spans="1:3" x14ac:dyDescent="0.25">
      <c r="A72" s="6"/>
      <c r="B72" s="4" t="s">
        <v>135</v>
      </c>
      <c r="C72" s="21"/>
    </row>
    <row r="73" spans="1:3" x14ac:dyDescent="0.25">
      <c r="A73" s="6"/>
      <c r="B73" s="4" t="s">
        <v>136</v>
      </c>
      <c r="C73" s="21"/>
    </row>
    <row r="74" spans="1:3" x14ac:dyDescent="0.25">
      <c r="A74" s="6"/>
      <c r="B74" s="4" t="s">
        <v>137</v>
      </c>
      <c r="C74" s="21"/>
    </row>
    <row r="75" spans="1:3" x14ac:dyDescent="0.25">
      <c r="A75" s="6"/>
      <c r="B75" s="4" t="s">
        <v>138</v>
      </c>
      <c r="C75" s="21"/>
    </row>
    <row r="76" spans="1:3" x14ac:dyDescent="0.25">
      <c r="A76" s="6"/>
      <c r="B76" s="4" t="s">
        <v>139</v>
      </c>
      <c r="C76" s="21"/>
    </row>
    <row r="77" spans="1:3" x14ac:dyDescent="0.25">
      <c r="A77" s="6"/>
      <c r="B77" s="4" t="s">
        <v>140</v>
      </c>
      <c r="C77" s="21"/>
    </row>
    <row r="78" spans="1:3" x14ac:dyDescent="0.25">
      <c r="A78" s="6"/>
      <c r="B78" s="4" t="s">
        <v>141</v>
      </c>
      <c r="C78" s="21"/>
    </row>
    <row r="79" spans="1:3" x14ac:dyDescent="0.25">
      <c r="A79" s="6"/>
      <c r="B79" s="4" t="s">
        <v>142</v>
      </c>
      <c r="C79" s="21"/>
    </row>
    <row r="80" spans="1:3" x14ac:dyDescent="0.25">
      <c r="A80" s="6"/>
      <c r="B80" s="4" t="s">
        <v>143</v>
      </c>
      <c r="C80" s="21"/>
    </row>
    <row r="81" spans="1:3" ht="45" x14ac:dyDescent="0.25">
      <c r="A81" s="6"/>
      <c r="B81" s="4" t="s">
        <v>144</v>
      </c>
      <c r="C81" s="21"/>
    </row>
    <row r="82" spans="1:3" x14ac:dyDescent="0.25">
      <c r="A82" s="6"/>
      <c r="B82" s="4" t="s">
        <v>91</v>
      </c>
      <c r="C82" s="21"/>
    </row>
    <row r="83" spans="1:3" x14ac:dyDescent="0.25">
      <c r="A83" s="6"/>
      <c r="B83" s="4" t="s">
        <v>145</v>
      </c>
      <c r="C83" s="21"/>
    </row>
    <row r="84" spans="1:3" x14ac:dyDescent="0.25">
      <c r="A84" s="6"/>
      <c r="B84" s="4" t="s">
        <v>146</v>
      </c>
      <c r="C84" s="21"/>
    </row>
    <row r="85" spans="1:3" x14ac:dyDescent="0.25">
      <c r="A85" s="6"/>
      <c r="B85" s="4" t="s">
        <v>147</v>
      </c>
      <c r="C85" s="21"/>
    </row>
    <row r="86" spans="1:3" x14ac:dyDescent="0.25">
      <c r="A86" s="6"/>
      <c r="B86" s="4" t="s">
        <v>148</v>
      </c>
      <c r="C86" s="21"/>
    </row>
    <row r="87" spans="1:3" x14ac:dyDescent="0.25">
      <c r="A87" s="6"/>
      <c r="B87" s="4" t="s">
        <v>149</v>
      </c>
      <c r="C87" s="21"/>
    </row>
    <row r="88" spans="1:3" x14ac:dyDescent="0.25">
      <c r="A88" s="6"/>
      <c r="B88" s="4" t="s">
        <v>150</v>
      </c>
      <c r="C88" s="21"/>
    </row>
    <row r="89" spans="1:3" x14ac:dyDescent="0.25">
      <c r="A89" s="6"/>
      <c r="B89" s="4" t="s">
        <v>151</v>
      </c>
      <c r="C89" s="21"/>
    </row>
    <row r="90" spans="1:3" x14ac:dyDescent="0.25">
      <c r="A90" s="6"/>
      <c r="B90" s="4" t="s">
        <v>152</v>
      </c>
      <c r="C90" s="21"/>
    </row>
    <row r="91" spans="1:3" x14ac:dyDescent="0.25">
      <c r="A91" s="6"/>
      <c r="B91" s="4" t="s">
        <v>153</v>
      </c>
      <c r="C91" s="21"/>
    </row>
    <row r="92" spans="1:3" x14ac:dyDescent="0.25">
      <c r="A92" s="6"/>
      <c r="B92" s="4" t="s">
        <v>154</v>
      </c>
      <c r="C92" s="21"/>
    </row>
    <row r="93" spans="1:3" x14ac:dyDescent="0.25">
      <c r="A93" s="6"/>
      <c r="B93" s="4" t="s">
        <v>155</v>
      </c>
      <c r="C93" s="21"/>
    </row>
    <row r="94" spans="1:3" x14ac:dyDescent="0.25">
      <c r="A94" s="6"/>
      <c r="B94" s="4" t="s">
        <v>156</v>
      </c>
      <c r="C94" s="21"/>
    </row>
    <row r="95" spans="1:3" x14ac:dyDescent="0.25">
      <c r="A95" s="6"/>
      <c r="B95" s="4" t="s">
        <v>157</v>
      </c>
      <c r="C95" s="21"/>
    </row>
  </sheetData>
  <mergeCells count="2">
    <mergeCell ref="A1:C1"/>
    <mergeCell ref="A2:C2"/>
  </mergeCells>
  <pageMargins left="0.70866141732283472" right="0.5118110236220472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E597B-248B-4F02-93C8-912DE7FD8403}">
  <dimension ref="A1:M54"/>
  <sheetViews>
    <sheetView workbookViewId="0">
      <selection activeCell="D34" sqref="D34"/>
    </sheetView>
  </sheetViews>
  <sheetFormatPr defaultRowHeight="15" x14ac:dyDescent="0.25"/>
  <cols>
    <col min="1" max="1" width="30.28515625" customWidth="1"/>
    <col min="2" max="2" width="7" customWidth="1"/>
    <col min="3" max="3" width="18.140625" customWidth="1"/>
    <col min="4" max="6" width="12.7109375" customWidth="1"/>
    <col min="8" max="8" width="10" customWidth="1"/>
    <col min="9" max="9" width="12.7109375" customWidth="1"/>
    <col min="10" max="10" width="13.140625" customWidth="1"/>
  </cols>
  <sheetData>
    <row r="1" spans="1:13" ht="19.5" customHeight="1" x14ac:dyDescent="0.25">
      <c r="A1" s="51" t="s">
        <v>186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60" customHeight="1" x14ac:dyDescent="0.25">
      <c r="A2" s="50" t="s">
        <v>0</v>
      </c>
      <c r="B2" s="50" t="s">
        <v>1</v>
      </c>
      <c r="C2" s="50" t="s">
        <v>2</v>
      </c>
      <c r="D2" s="52" t="s">
        <v>3</v>
      </c>
      <c r="E2" s="52"/>
      <c r="F2" s="52"/>
      <c r="G2" s="52"/>
      <c r="H2" s="52"/>
      <c r="I2" s="52"/>
      <c r="J2" s="52"/>
      <c r="K2" s="1"/>
      <c r="L2" s="1"/>
      <c r="M2" s="1"/>
    </row>
    <row r="3" spans="1:13" x14ac:dyDescent="0.25">
      <c r="A3" s="50"/>
      <c r="B3" s="50"/>
      <c r="C3" s="50"/>
      <c r="D3" s="53" t="s">
        <v>10</v>
      </c>
      <c r="E3" s="54" t="s">
        <v>12</v>
      </c>
      <c r="F3" s="54"/>
      <c r="G3" s="54"/>
      <c r="H3" s="54"/>
      <c r="I3" s="54"/>
      <c r="J3" s="54"/>
      <c r="K3" s="1"/>
      <c r="L3" s="1"/>
      <c r="M3" s="1"/>
    </row>
    <row r="4" spans="1:13" ht="180.75" customHeight="1" x14ac:dyDescent="0.25">
      <c r="A4" s="50"/>
      <c r="B4" s="50"/>
      <c r="C4" s="50"/>
      <c r="D4" s="53"/>
      <c r="E4" s="50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0"/>
      <c r="K4" s="1"/>
      <c r="L4" s="1"/>
      <c r="M4" s="1"/>
    </row>
    <row r="5" spans="1:13" x14ac:dyDescent="0.25">
      <c r="A5" s="50"/>
      <c r="B5" s="50"/>
      <c r="C5" s="50"/>
      <c r="D5" s="53"/>
      <c r="E5" s="50"/>
      <c r="F5" s="50"/>
      <c r="G5" s="50"/>
      <c r="H5" s="50"/>
      <c r="I5" s="2" t="s">
        <v>10</v>
      </c>
      <c r="J5" s="2" t="s">
        <v>11</v>
      </c>
      <c r="K5" s="1"/>
      <c r="L5" s="1"/>
      <c r="M5" s="1"/>
    </row>
    <row r="6" spans="1:13" x14ac:dyDescent="0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1"/>
      <c r="L6" s="1"/>
      <c r="M6" s="1"/>
    </row>
    <row r="7" spans="1:13" ht="29.25" x14ac:dyDescent="0.25">
      <c r="A7" s="28" t="s">
        <v>13</v>
      </c>
      <c r="B7" s="29">
        <v>100</v>
      </c>
      <c r="C7" s="29" t="s">
        <v>14</v>
      </c>
      <c r="D7" s="33">
        <f>E7+F7+I7</f>
        <v>37208000</v>
      </c>
      <c r="E7" s="33">
        <f>E9</f>
        <v>34273000</v>
      </c>
      <c r="F7" s="33">
        <f>F23</f>
        <v>0</v>
      </c>
      <c r="G7" s="34" t="s">
        <v>158</v>
      </c>
      <c r="H7" s="34" t="s">
        <v>158</v>
      </c>
      <c r="I7" s="33">
        <f>I9+I12</f>
        <v>2935000</v>
      </c>
      <c r="J7" s="30" t="s">
        <v>158</v>
      </c>
      <c r="K7" s="1"/>
      <c r="L7" s="1"/>
      <c r="M7" s="1"/>
    </row>
    <row r="8" spans="1:13" ht="30" x14ac:dyDescent="0.25">
      <c r="A8" s="4" t="s">
        <v>15</v>
      </c>
      <c r="B8" s="23">
        <v>110</v>
      </c>
      <c r="C8" s="23">
        <v>120</v>
      </c>
      <c r="D8" s="21" t="s">
        <v>158</v>
      </c>
      <c r="E8" s="21" t="s">
        <v>14</v>
      </c>
      <c r="F8" s="21" t="s">
        <v>14</v>
      </c>
      <c r="G8" s="21" t="s">
        <v>14</v>
      </c>
      <c r="H8" s="21" t="s">
        <v>14</v>
      </c>
      <c r="I8" s="21" t="s">
        <v>158</v>
      </c>
      <c r="J8" s="21" t="s">
        <v>14</v>
      </c>
      <c r="K8" s="1"/>
      <c r="L8" s="1"/>
      <c r="M8" s="1"/>
    </row>
    <row r="9" spans="1:13" ht="30" x14ac:dyDescent="0.25">
      <c r="A9" s="4" t="s">
        <v>18</v>
      </c>
      <c r="B9" s="23">
        <v>120</v>
      </c>
      <c r="C9" s="23">
        <v>130</v>
      </c>
      <c r="D9" s="25">
        <f>E9+I9</f>
        <v>37208000</v>
      </c>
      <c r="E9" s="25">
        <v>34273000</v>
      </c>
      <c r="F9" s="21" t="s">
        <v>158</v>
      </c>
      <c r="G9" s="21" t="s">
        <v>158</v>
      </c>
      <c r="H9" s="21" t="s">
        <v>158</v>
      </c>
      <c r="I9" s="25">
        <v>2935000</v>
      </c>
      <c r="J9" s="21" t="s">
        <v>158</v>
      </c>
      <c r="K9" s="1"/>
      <c r="L9" s="1"/>
      <c r="M9" s="1"/>
    </row>
    <row r="10" spans="1:13" x14ac:dyDescent="0.25">
      <c r="A10" s="2" t="s">
        <v>19</v>
      </c>
      <c r="B10" s="23" t="s">
        <v>14</v>
      </c>
      <c r="C10" s="23"/>
      <c r="D10" s="25"/>
      <c r="E10" s="25"/>
      <c r="F10" s="25"/>
      <c r="G10" s="25"/>
      <c r="H10" s="25"/>
      <c r="I10" s="25"/>
      <c r="J10" s="25"/>
      <c r="K10" s="1"/>
      <c r="L10" s="1"/>
      <c r="M10" s="1"/>
    </row>
    <row r="11" spans="1:13" ht="45" x14ac:dyDescent="0.25">
      <c r="A11" s="4" t="s">
        <v>20</v>
      </c>
      <c r="B11" s="23">
        <v>130</v>
      </c>
      <c r="C11" s="23">
        <v>140</v>
      </c>
      <c r="D11" s="21" t="s">
        <v>158</v>
      </c>
      <c r="E11" s="21" t="s">
        <v>14</v>
      </c>
      <c r="F11" s="21" t="s">
        <v>14</v>
      </c>
      <c r="G11" s="21" t="s">
        <v>14</v>
      </c>
      <c r="H11" s="21" t="s">
        <v>14</v>
      </c>
      <c r="I11" s="21" t="s">
        <v>158</v>
      </c>
      <c r="J11" s="21" t="s">
        <v>14</v>
      </c>
      <c r="K11" s="1"/>
      <c r="L11" s="1"/>
      <c r="M11" s="1"/>
    </row>
    <row r="12" spans="1:13" ht="30" x14ac:dyDescent="0.25">
      <c r="A12" s="4" t="s">
        <v>184</v>
      </c>
      <c r="B12" s="23">
        <v>140</v>
      </c>
      <c r="C12" s="23">
        <v>150</v>
      </c>
      <c r="D12" s="21" t="s">
        <v>158</v>
      </c>
      <c r="E12" s="21" t="s">
        <v>14</v>
      </c>
      <c r="F12" s="21" t="s">
        <v>14</v>
      </c>
      <c r="G12" s="21" t="s">
        <v>14</v>
      </c>
      <c r="H12" s="21" t="s">
        <v>14</v>
      </c>
      <c r="I12" s="21">
        <v>0</v>
      </c>
      <c r="J12" s="21" t="s">
        <v>14</v>
      </c>
      <c r="K12" s="1"/>
      <c r="L12" s="1"/>
      <c r="M12" s="1"/>
    </row>
    <row r="13" spans="1:13" ht="30" x14ac:dyDescent="0.25">
      <c r="A13" s="4" t="s">
        <v>21</v>
      </c>
      <c r="B13" s="23">
        <v>150</v>
      </c>
      <c r="C13" s="23">
        <v>180</v>
      </c>
      <c r="D13" s="25">
        <f>F13</f>
        <v>0</v>
      </c>
      <c r="E13" s="21" t="s">
        <v>14</v>
      </c>
      <c r="F13" s="26">
        <f>F23</f>
        <v>0</v>
      </c>
      <c r="G13" s="21" t="s">
        <v>158</v>
      </c>
      <c r="H13" s="21" t="s">
        <v>14</v>
      </c>
      <c r="I13" s="21" t="s">
        <v>14</v>
      </c>
      <c r="J13" s="21" t="s">
        <v>14</v>
      </c>
      <c r="K13" s="1"/>
      <c r="L13" s="1"/>
      <c r="M13" s="1"/>
    </row>
    <row r="14" spans="1:13" x14ac:dyDescent="0.25">
      <c r="A14" s="2" t="s">
        <v>22</v>
      </c>
      <c r="B14" s="23">
        <v>160</v>
      </c>
      <c r="C14" s="23">
        <v>180</v>
      </c>
      <c r="D14" s="21" t="s">
        <v>158</v>
      </c>
      <c r="E14" s="21" t="s">
        <v>14</v>
      </c>
      <c r="F14" s="21" t="s">
        <v>14</v>
      </c>
      <c r="G14" s="21" t="s">
        <v>14</v>
      </c>
      <c r="H14" s="21" t="s">
        <v>14</v>
      </c>
      <c r="I14" s="21" t="s">
        <v>158</v>
      </c>
      <c r="J14" s="21"/>
      <c r="K14" s="1"/>
      <c r="L14" s="1"/>
      <c r="M14" s="1"/>
    </row>
    <row r="15" spans="1:13" ht="30" x14ac:dyDescent="0.25">
      <c r="A15" s="4" t="s">
        <v>23</v>
      </c>
      <c r="B15" s="23">
        <v>180</v>
      </c>
      <c r="C15" s="23" t="s">
        <v>14</v>
      </c>
      <c r="D15" s="21" t="s">
        <v>158</v>
      </c>
      <c r="E15" s="21" t="s">
        <v>14</v>
      </c>
      <c r="F15" s="21" t="s">
        <v>14</v>
      </c>
      <c r="G15" s="21" t="s">
        <v>14</v>
      </c>
      <c r="H15" s="21" t="s">
        <v>14</v>
      </c>
      <c r="I15" s="21" t="s">
        <v>158</v>
      </c>
      <c r="J15" s="21" t="s">
        <v>14</v>
      </c>
      <c r="K15" s="1"/>
      <c r="L15" s="1"/>
      <c r="M15" s="1"/>
    </row>
    <row r="16" spans="1:13" x14ac:dyDescent="0.25">
      <c r="A16" s="4" t="s">
        <v>24</v>
      </c>
      <c r="B16" s="23">
        <v>200</v>
      </c>
      <c r="C16" s="23" t="s">
        <v>14</v>
      </c>
      <c r="D16" s="25">
        <f>D17+D23+D27+D34</f>
        <v>37208000</v>
      </c>
      <c r="E16" s="25">
        <f>E17+E27+E34</f>
        <v>34273000</v>
      </c>
      <c r="F16" s="25">
        <f>F23+F34</f>
        <v>0</v>
      </c>
      <c r="G16" s="21" t="s">
        <v>158</v>
      </c>
      <c r="H16" s="21" t="s">
        <v>158</v>
      </c>
      <c r="I16" s="25">
        <f>I17+I34</f>
        <v>2934800</v>
      </c>
      <c r="J16" s="21" t="s">
        <v>158</v>
      </c>
      <c r="K16" s="1"/>
      <c r="L16" s="1"/>
      <c r="M16" s="1"/>
    </row>
    <row r="17" spans="1:13" ht="30" x14ac:dyDescent="0.25">
      <c r="A17" s="4" t="s">
        <v>25</v>
      </c>
      <c r="B17" s="23">
        <v>210</v>
      </c>
      <c r="C17" s="23">
        <v>100</v>
      </c>
      <c r="D17" s="25">
        <f>E17+I17</f>
        <v>35130118</v>
      </c>
      <c r="E17" s="26">
        <f>E18</f>
        <v>32747458</v>
      </c>
      <c r="F17" s="21" t="s">
        <v>158</v>
      </c>
      <c r="G17" s="21" t="s">
        <v>158</v>
      </c>
      <c r="H17" s="21" t="s">
        <v>158</v>
      </c>
      <c r="I17" s="25">
        <f>I18+I22</f>
        <v>2382660</v>
      </c>
      <c r="J17" s="21" t="s">
        <v>158</v>
      </c>
      <c r="K17" s="1"/>
      <c r="L17" s="1"/>
      <c r="M17" s="1"/>
    </row>
    <row r="18" spans="1:13" ht="45" x14ac:dyDescent="0.25">
      <c r="A18" s="4" t="s">
        <v>26</v>
      </c>
      <c r="B18" s="23">
        <v>211</v>
      </c>
      <c r="C18" s="23">
        <v>110</v>
      </c>
      <c r="D18" s="25">
        <f>E18+I18</f>
        <v>35130118</v>
      </c>
      <c r="E18" s="26">
        <f>E20+E21</f>
        <v>32747458</v>
      </c>
      <c r="F18" s="21" t="s">
        <v>158</v>
      </c>
      <c r="G18" s="21" t="s">
        <v>158</v>
      </c>
      <c r="H18" s="21" t="s">
        <v>158</v>
      </c>
      <c r="I18" s="25">
        <f>I20+I21</f>
        <v>2382660</v>
      </c>
      <c r="J18" s="21" t="s">
        <v>158</v>
      </c>
      <c r="K18" s="1"/>
      <c r="L18" s="1"/>
      <c r="M18" s="1"/>
    </row>
    <row r="19" spans="1:13" x14ac:dyDescent="0.25">
      <c r="A19" s="2" t="s">
        <v>16</v>
      </c>
      <c r="B19" s="23" t="s">
        <v>14</v>
      </c>
      <c r="C19" s="23"/>
      <c r="D19" s="25"/>
      <c r="E19" s="26"/>
      <c r="F19" s="21"/>
      <c r="G19" s="21"/>
      <c r="H19" s="21"/>
      <c r="I19" s="25"/>
      <c r="J19" s="21"/>
      <c r="K19" s="1"/>
      <c r="L19" s="1"/>
      <c r="M19" s="1"/>
    </row>
    <row r="20" spans="1:13" x14ac:dyDescent="0.25">
      <c r="A20" s="2" t="s">
        <v>169</v>
      </c>
      <c r="B20" s="23">
        <v>212</v>
      </c>
      <c r="C20" s="23">
        <v>111</v>
      </c>
      <c r="D20" s="25">
        <f>E20+I20</f>
        <v>26981658</v>
      </c>
      <c r="E20" s="26">
        <v>25151658</v>
      </c>
      <c r="F20" s="21" t="s">
        <v>158</v>
      </c>
      <c r="G20" s="21" t="s">
        <v>158</v>
      </c>
      <c r="H20" s="21" t="s">
        <v>158</v>
      </c>
      <c r="I20" s="25">
        <v>1830000</v>
      </c>
      <c r="J20" s="21" t="s">
        <v>158</v>
      </c>
      <c r="K20" s="1"/>
      <c r="L20" s="1"/>
      <c r="M20" s="1"/>
    </row>
    <row r="21" spans="1:13" ht="30" x14ac:dyDescent="0.25">
      <c r="A21" s="4" t="s">
        <v>27</v>
      </c>
      <c r="B21" s="23">
        <v>213</v>
      </c>
      <c r="C21" s="23">
        <v>119</v>
      </c>
      <c r="D21" s="25">
        <f>E21+I21</f>
        <v>8148460</v>
      </c>
      <c r="E21" s="26">
        <v>7595800</v>
      </c>
      <c r="F21" s="21" t="s">
        <v>158</v>
      </c>
      <c r="G21" s="21" t="s">
        <v>158</v>
      </c>
      <c r="H21" s="21" t="s">
        <v>158</v>
      </c>
      <c r="I21" s="25">
        <v>552660</v>
      </c>
      <c r="J21" s="21" t="s">
        <v>158</v>
      </c>
      <c r="K21" s="1"/>
      <c r="L21" s="1"/>
      <c r="M21" s="1"/>
    </row>
    <row r="22" spans="1:13" x14ac:dyDescent="0.25">
      <c r="A22" s="2" t="s">
        <v>28</v>
      </c>
      <c r="B22" s="23">
        <v>214</v>
      </c>
      <c r="C22" s="23">
        <v>112</v>
      </c>
      <c r="D22" s="26">
        <f>I22</f>
        <v>0</v>
      </c>
      <c r="E22" s="21" t="s">
        <v>158</v>
      </c>
      <c r="F22" s="21" t="s">
        <v>158</v>
      </c>
      <c r="G22" s="21" t="s">
        <v>158</v>
      </c>
      <c r="H22" s="21" t="s">
        <v>158</v>
      </c>
      <c r="I22" s="25">
        <v>0</v>
      </c>
      <c r="J22" s="21" t="s">
        <v>158</v>
      </c>
      <c r="K22" s="1"/>
      <c r="L22" s="1"/>
      <c r="M22" s="1"/>
    </row>
    <row r="23" spans="1:13" ht="30" x14ac:dyDescent="0.25">
      <c r="A23" s="4" t="s">
        <v>29</v>
      </c>
      <c r="B23" s="23">
        <v>220</v>
      </c>
      <c r="C23" s="23">
        <v>300</v>
      </c>
      <c r="D23" s="26">
        <f>F23</f>
        <v>0</v>
      </c>
      <c r="E23" s="21" t="s">
        <v>158</v>
      </c>
      <c r="F23" s="25">
        <f>F25</f>
        <v>0</v>
      </c>
      <c r="G23" s="21" t="s">
        <v>158</v>
      </c>
      <c r="H23" s="21" t="s">
        <v>158</v>
      </c>
      <c r="I23" s="21" t="s">
        <v>158</v>
      </c>
      <c r="J23" s="21" t="s">
        <v>158</v>
      </c>
      <c r="K23" s="1"/>
      <c r="L23" s="1"/>
      <c r="M23" s="1"/>
    </row>
    <row r="24" spans="1:13" x14ac:dyDescent="0.25">
      <c r="A24" s="5" t="s">
        <v>16</v>
      </c>
      <c r="B24" s="23" t="s">
        <v>14</v>
      </c>
      <c r="C24" s="23"/>
      <c r="D24" s="26"/>
      <c r="E24" s="21"/>
      <c r="F24" s="25"/>
      <c r="G24" s="21"/>
      <c r="H24" s="21"/>
      <c r="I24" s="21"/>
      <c r="J24" s="21"/>
    </row>
    <row r="25" spans="1:13" x14ac:dyDescent="0.25">
      <c r="A25" s="2" t="s">
        <v>161</v>
      </c>
      <c r="B25" s="23">
        <v>221</v>
      </c>
      <c r="C25" s="23">
        <v>340</v>
      </c>
      <c r="D25" s="26">
        <f>F25</f>
        <v>0</v>
      </c>
      <c r="E25" s="21" t="s">
        <v>158</v>
      </c>
      <c r="F25" s="25">
        <v>0</v>
      </c>
      <c r="G25" s="21" t="s">
        <v>158</v>
      </c>
      <c r="H25" s="21" t="s">
        <v>158</v>
      </c>
      <c r="I25" s="21" t="s">
        <v>158</v>
      </c>
      <c r="J25" s="21" t="s">
        <v>158</v>
      </c>
    </row>
    <row r="26" spans="1:13" x14ac:dyDescent="0.25">
      <c r="A26" s="2" t="s">
        <v>162</v>
      </c>
      <c r="B26" s="23">
        <v>222</v>
      </c>
      <c r="C26" s="23">
        <v>360</v>
      </c>
      <c r="D26" s="21" t="s">
        <v>158</v>
      </c>
      <c r="E26" s="21" t="s">
        <v>158</v>
      </c>
      <c r="F26" s="21" t="s">
        <v>158</v>
      </c>
      <c r="G26" s="21" t="s">
        <v>158</v>
      </c>
      <c r="H26" s="21" t="s">
        <v>158</v>
      </c>
      <c r="I26" s="21" t="s">
        <v>158</v>
      </c>
      <c r="J26" s="21" t="s">
        <v>158</v>
      </c>
    </row>
    <row r="27" spans="1:13" ht="30" x14ac:dyDescent="0.25">
      <c r="A27" s="4" t="s">
        <v>30</v>
      </c>
      <c r="B27" s="23">
        <v>230</v>
      </c>
      <c r="C27" s="23">
        <v>850</v>
      </c>
      <c r="D27" s="26">
        <f>D29+D30+D31</f>
        <v>4200</v>
      </c>
      <c r="E27" s="26">
        <f>E29</f>
        <v>4000</v>
      </c>
      <c r="F27" s="21" t="s">
        <v>158</v>
      </c>
      <c r="G27" s="21" t="s">
        <v>158</v>
      </c>
      <c r="H27" s="21" t="s">
        <v>158</v>
      </c>
      <c r="I27" s="21" t="s">
        <v>158</v>
      </c>
      <c r="J27" s="21" t="s">
        <v>158</v>
      </c>
    </row>
    <row r="28" spans="1:13" x14ac:dyDescent="0.25">
      <c r="A28" s="2" t="s">
        <v>16</v>
      </c>
      <c r="B28" s="23" t="s">
        <v>14</v>
      </c>
      <c r="C28" s="23"/>
      <c r="D28" s="25"/>
      <c r="E28" s="21"/>
      <c r="F28" s="21"/>
      <c r="G28" s="21"/>
      <c r="H28" s="21"/>
      <c r="I28" s="21"/>
      <c r="J28" s="21"/>
    </row>
    <row r="29" spans="1:13" ht="30" x14ac:dyDescent="0.25">
      <c r="A29" s="4" t="s">
        <v>163</v>
      </c>
      <c r="B29" s="23">
        <v>231</v>
      </c>
      <c r="C29" s="23">
        <v>851</v>
      </c>
      <c r="D29" s="25">
        <f>E29</f>
        <v>4000</v>
      </c>
      <c r="E29" s="26">
        <v>4000</v>
      </c>
      <c r="F29" s="21" t="s">
        <v>158</v>
      </c>
      <c r="G29" s="21" t="s">
        <v>158</v>
      </c>
      <c r="H29" s="21" t="s">
        <v>158</v>
      </c>
      <c r="I29" s="21" t="s">
        <v>158</v>
      </c>
      <c r="J29" s="21" t="s">
        <v>158</v>
      </c>
    </row>
    <row r="30" spans="1:13" ht="30" x14ac:dyDescent="0.25">
      <c r="A30" s="4" t="s">
        <v>164</v>
      </c>
      <c r="B30" s="23">
        <v>232</v>
      </c>
      <c r="C30" s="23">
        <v>852</v>
      </c>
      <c r="D30" s="21">
        <v>0</v>
      </c>
      <c r="E30" s="21" t="s">
        <v>158</v>
      </c>
      <c r="F30" s="21" t="s">
        <v>158</v>
      </c>
      <c r="G30" s="21" t="s">
        <v>158</v>
      </c>
      <c r="H30" s="21" t="s">
        <v>158</v>
      </c>
      <c r="I30" s="21" t="s">
        <v>158</v>
      </c>
      <c r="J30" s="21" t="s">
        <v>158</v>
      </c>
    </row>
    <row r="31" spans="1:13" x14ac:dyDescent="0.25">
      <c r="A31" s="4" t="s">
        <v>165</v>
      </c>
      <c r="B31" s="23">
        <v>233</v>
      </c>
      <c r="C31" s="23">
        <v>853</v>
      </c>
      <c r="D31" s="21">
        <f>E31+F31+I31</f>
        <v>200</v>
      </c>
      <c r="E31" s="21">
        <v>0</v>
      </c>
      <c r="F31" s="21">
        <v>0</v>
      </c>
      <c r="G31" s="21" t="s">
        <v>158</v>
      </c>
      <c r="H31" s="21" t="s">
        <v>158</v>
      </c>
      <c r="I31" s="21">
        <v>200</v>
      </c>
      <c r="J31" s="21" t="s">
        <v>158</v>
      </c>
    </row>
    <row r="32" spans="1:13" ht="30" x14ac:dyDescent="0.25">
      <c r="A32" s="4" t="s">
        <v>31</v>
      </c>
      <c r="B32" s="23">
        <v>240</v>
      </c>
      <c r="C32" s="23"/>
      <c r="D32" s="21" t="s">
        <v>158</v>
      </c>
      <c r="E32" s="21" t="s">
        <v>158</v>
      </c>
      <c r="F32" s="21" t="s">
        <v>158</v>
      </c>
      <c r="G32" s="21" t="s">
        <v>158</v>
      </c>
      <c r="H32" s="21" t="s">
        <v>158</v>
      </c>
      <c r="I32" s="21" t="s">
        <v>158</v>
      </c>
      <c r="J32" s="21" t="s">
        <v>158</v>
      </c>
    </row>
    <row r="33" spans="1:10" ht="45" x14ac:dyDescent="0.25">
      <c r="A33" s="4" t="s">
        <v>32</v>
      </c>
      <c r="B33" s="23">
        <v>250</v>
      </c>
      <c r="C33" s="23"/>
      <c r="D33" s="21" t="s">
        <v>158</v>
      </c>
      <c r="E33" s="21" t="s">
        <v>158</v>
      </c>
      <c r="F33" s="21" t="s">
        <v>158</v>
      </c>
      <c r="G33" s="21" t="s">
        <v>158</v>
      </c>
      <c r="H33" s="21" t="s">
        <v>158</v>
      </c>
      <c r="I33" s="21" t="s">
        <v>158</v>
      </c>
      <c r="J33" s="21" t="s">
        <v>158</v>
      </c>
    </row>
    <row r="34" spans="1:10" ht="29.25" x14ac:dyDescent="0.25">
      <c r="A34" s="28" t="s">
        <v>33</v>
      </c>
      <c r="B34" s="29">
        <v>260</v>
      </c>
      <c r="C34" s="29" t="s">
        <v>14</v>
      </c>
      <c r="D34" s="30">
        <f>SUM(D36:D45)</f>
        <v>2073682</v>
      </c>
      <c r="E34" s="31">
        <f>SUM(E36:E45)</f>
        <v>1521542</v>
      </c>
      <c r="F34" s="30">
        <f>F40</f>
        <v>0</v>
      </c>
      <c r="G34" s="32" t="s">
        <v>158</v>
      </c>
      <c r="H34" s="32" t="s">
        <v>158</v>
      </c>
      <c r="I34" s="30">
        <f>SUM(I36:I45)</f>
        <v>552140</v>
      </c>
      <c r="J34" s="32" t="s">
        <v>158</v>
      </c>
    </row>
    <row r="35" spans="1:10" x14ac:dyDescent="0.25">
      <c r="A35" s="2" t="s">
        <v>4</v>
      </c>
      <c r="B35" s="23" t="s">
        <v>14</v>
      </c>
      <c r="C35" s="23"/>
      <c r="D35" s="25"/>
      <c r="E35" s="21"/>
      <c r="F35" s="25"/>
      <c r="G35" s="21"/>
      <c r="H35" s="21"/>
      <c r="I35" s="25"/>
      <c r="J35" s="21"/>
    </row>
    <row r="36" spans="1:10" x14ac:dyDescent="0.25">
      <c r="A36" s="2" t="s">
        <v>34</v>
      </c>
      <c r="B36" s="23">
        <v>261</v>
      </c>
      <c r="C36" s="23">
        <v>244</v>
      </c>
      <c r="D36" s="35">
        <f>E36+I36</f>
        <v>79020.86</v>
      </c>
      <c r="E36" s="35">
        <v>79020.86</v>
      </c>
      <c r="F36" s="35" t="s">
        <v>158</v>
      </c>
      <c r="G36" s="35" t="s">
        <v>158</v>
      </c>
      <c r="H36" s="35" t="s">
        <v>158</v>
      </c>
      <c r="I36" s="35">
        <v>0</v>
      </c>
      <c r="J36" s="21" t="s">
        <v>158</v>
      </c>
    </row>
    <row r="37" spans="1:10" x14ac:dyDescent="0.25">
      <c r="A37" s="4" t="s">
        <v>35</v>
      </c>
      <c r="B37" s="23">
        <v>262</v>
      </c>
      <c r="C37" s="23">
        <v>244</v>
      </c>
      <c r="D37" s="35">
        <f>E37+I37</f>
        <v>0</v>
      </c>
      <c r="E37" s="35">
        <v>0</v>
      </c>
      <c r="F37" s="35" t="s">
        <v>158</v>
      </c>
      <c r="G37" s="35" t="s">
        <v>158</v>
      </c>
      <c r="H37" s="35" t="s">
        <v>158</v>
      </c>
      <c r="I37" s="35">
        <v>0</v>
      </c>
      <c r="J37" s="21" t="s">
        <v>158</v>
      </c>
    </row>
    <row r="38" spans="1:10" x14ac:dyDescent="0.25">
      <c r="A38" s="4" t="s">
        <v>36</v>
      </c>
      <c r="B38" s="23">
        <v>263</v>
      </c>
      <c r="C38" s="23">
        <v>244</v>
      </c>
      <c r="D38" s="35">
        <f>E38+I38</f>
        <v>767312.16</v>
      </c>
      <c r="E38" s="35">
        <v>737312.16</v>
      </c>
      <c r="F38" s="35" t="s">
        <v>158</v>
      </c>
      <c r="G38" s="35" t="s">
        <v>158</v>
      </c>
      <c r="H38" s="35" t="s">
        <v>158</v>
      </c>
      <c r="I38" s="35">
        <v>30000</v>
      </c>
      <c r="J38" s="21" t="s">
        <v>158</v>
      </c>
    </row>
    <row r="39" spans="1:10" ht="30" x14ac:dyDescent="0.25">
      <c r="A39" s="4" t="s">
        <v>37</v>
      </c>
      <c r="B39" s="23">
        <v>264</v>
      </c>
      <c r="C39" s="23">
        <v>244</v>
      </c>
      <c r="D39" s="35">
        <f>E39+I39</f>
        <v>0</v>
      </c>
      <c r="E39" s="35">
        <v>0</v>
      </c>
      <c r="F39" s="35" t="s">
        <v>158</v>
      </c>
      <c r="G39" s="35" t="s">
        <v>158</v>
      </c>
      <c r="H39" s="36" t="s">
        <v>158</v>
      </c>
      <c r="I39" s="35">
        <v>0</v>
      </c>
      <c r="J39" s="21" t="s">
        <v>158</v>
      </c>
    </row>
    <row r="40" spans="1:10" ht="30" x14ac:dyDescent="0.25">
      <c r="A40" s="4" t="s">
        <v>38</v>
      </c>
      <c r="B40" s="23">
        <v>265</v>
      </c>
      <c r="C40" s="23">
        <v>244</v>
      </c>
      <c r="D40" s="35">
        <f>E40+F40+I40</f>
        <v>222500</v>
      </c>
      <c r="E40" s="35">
        <v>221000</v>
      </c>
      <c r="F40" s="35">
        <v>0</v>
      </c>
      <c r="G40" s="35" t="s">
        <v>158</v>
      </c>
      <c r="H40" s="35" t="s">
        <v>158</v>
      </c>
      <c r="I40" s="35">
        <v>1500</v>
      </c>
      <c r="J40" s="21" t="s">
        <v>158</v>
      </c>
    </row>
    <row r="41" spans="1:10" x14ac:dyDescent="0.25">
      <c r="A41" s="4" t="s">
        <v>166</v>
      </c>
      <c r="B41" s="23">
        <v>266</v>
      </c>
      <c r="C41" s="23">
        <v>244</v>
      </c>
      <c r="D41" s="35">
        <f>E41+I41</f>
        <v>619208.98</v>
      </c>
      <c r="E41" s="35">
        <v>484208.98</v>
      </c>
      <c r="F41" s="35" t="s">
        <v>158</v>
      </c>
      <c r="G41" s="35" t="s">
        <v>158</v>
      </c>
      <c r="H41" s="35" t="s">
        <v>158</v>
      </c>
      <c r="I41" s="35">
        <v>135000</v>
      </c>
      <c r="J41" s="21" t="s">
        <v>158</v>
      </c>
    </row>
    <row r="42" spans="1:10" x14ac:dyDescent="0.25">
      <c r="A42" s="4" t="s">
        <v>167</v>
      </c>
      <c r="B42" s="23">
        <v>267</v>
      </c>
      <c r="C42" s="23">
        <v>244</v>
      </c>
      <c r="D42" s="35">
        <f>I42</f>
        <v>0</v>
      </c>
      <c r="E42" s="35">
        <v>0</v>
      </c>
      <c r="F42" s="35" t="s">
        <v>158</v>
      </c>
      <c r="G42" s="35" t="s">
        <v>158</v>
      </c>
      <c r="H42" s="35" t="s">
        <v>158</v>
      </c>
      <c r="I42" s="35">
        <v>0</v>
      </c>
      <c r="J42" s="21" t="s">
        <v>158</v>
      </c>
    </row>
    <row r="43" spans="1:10" ht="30" x14ac:dyDescent="0.25">
      <c r="A43" s="4" t="s">
        <v>42</v>
      </c>
      <c r="B43" s="23">
        <v>268</v>
      </c>
      <c r="C43" s="23">
        <v>244</v>
      </c>
      <c r="D43" s="35">
        <f>E43+I43</f>
        <v>60000</v>
      </c>
      <c r="E43" s="35">
        <v>0</v>
      </c>
      <c r="F43" s="35" t="s">
        <v>158</v>
      </c>
      <c r="G43" s="35" t="s">
        <v>158</v>
      </c>
      <c r="H43" s="35" t="s">
        <v>158</v>
      </c>
      <c r="I43" s="35">
        <v>60000</v>
      </c>
      <c r="J43" s="21" t="s">
        <v>158</v>
      </c>
    </row>
    <row r="44" spans="1:10" ht="30" customHeight="1" x14ac:dyDescent="0.25">
      <c r="A44" s="4" t="s">
        <v>194</v>
      </c>
      <c r="B44" s="23">
        <v>269</v>
      </c>
      <c r="C44" s="23">
        <v>244</v>
      </c>
      <c r="D44" s="35">
        <f>E44+I44</f>
        <v>135000</v>
      </c>
      <c r="E44" s="35">
        <v>0</v>
      </c>
      <c r="F44" s="35"/>
      <c r="G44" s="35"/>
      <c r="H44" s="35"/>
      <c r="I44" s="35">
        <v>135000</v>
      </c>
      <c r="J44" s="21"/>
    </row>
    <row r="45" spans="1:10" ht="30" x14ac:dyDescent="0.25">
      <c r="A45" s="4" t="s">
        <v>193</v>
      </c>
      <c r="B45" s="23">
        <v>270</v>
      </c>
      <c r="C45" s="23">
        <v>244</v>
      </c>
      <c r="D45" s="35">
        <f>E45+I45</f>
        <v>190640</v>
      </c>
      <c r="E45" s="35">
        <v>0</v>
      </c>
      <c r="F45" s="35"/>
      <c r="G45" s="35"/>
      <c r="H45" s="35"/>
      <c r="I45" s="35">
        <v>190640</v>
      </c>
      <c r="J45" s="21"/>
    </row>
    <row r="46" spans="1:10" ht="30" x14ac:dyDescent="0.25">
      <c r="A46" s="4" t="s">
        <v>39</v>
      </c>
      <c r="B46" s="23">
        <v>300</v>
      </c>
      <c r="C46" s="23" t="s">
        <v>14</v>
      </c>
      <c r="D46" s="35">
        <f>D48</f>
        <v>0</v>
      </c>
      <c r="E46" s="35">
        <f>E48</f>
        <v>0</v>
      </c>
      <c r="F46" s="35">
        <f>F48</f>
        <v>0</v>
      </c>
      <c r="G46" s="35" t="s">
        <v>158</v>
      </c>
      <c r="H46" s="35" t="s">
        <v>158</v>
      </c>
      <c r="I46" s="35">
        <f>I48</f>
        <v>0</v>
      </c>
      <c r="J46" s="21" t="s">
        <v>158</v>
      </c>
    </row>
    <row r="47" spans="1:10" x14ac:dyDescent="0.25">
      <c r="A47" s="2" t="s">
        <v>16</v>
      </c>
      <c r="B47" s="23" t="s">
        <v>14</v>
      </c>
      <c r="C47" s="23"/>
      <c r="D47" s="35"/>
      <c r="E47" s="35"/>
      <c r="F47" s="35"/>
      <c r="G47" s="35"/>
      <c r="H47" s="35"/>
      <c r="I47" s="35"/>
      <c r="J47" s="21" t="s">
        <v>168</v>
      </c>
    </row>
    <row r="48" spans="1:10" x14ac:dyDescent="0.25">
      <c r="A48" s="4" t="s">
        <v>40</v>
      </c>
      <c r="B48" s="23">
        <v>310</v>
      </c>
      <c r="C48" s="23"/>
      <c r="D48" s="35">
        <f>E48+F48+I48</f>
        <v>0</v>
      </c>
      <c r="E48" s="35">
        <v>0</v>
      </c>
      <c r="F48" s="35">
        <v>0</v>
      </c>
      <c r="G48" s="35" t="s">
        <v>158</v>
      </c>
      <c r="H48" s="35" t="s">
        <v>158</v>
      </c>
      <c r="I48" s="35">
        <v>0</v>
      </c>
      <c r="J48" s="21" t="s">
        <v>158</v>
      </c>
    </row>
    <row r="49" spans="1:10" x14ac:dyDescent="0.25">
      <c r="A49" s="2" t="s">
        <v>41</v>
      </c>
      <c r="B49" s="23">
        <v>320</v>
      </c>
      <c r="C49" s="23"/>
      <c r="D49" s="35" t="s">
        <v>158</v>
      </c>
      <c r="E49" s="35" t="s">
        <v>158</v>
      </c>
      <c r="F49" s="35" t="s">
        <v>158</v>
      </c>
      <c r="G49" s="35" t="s">
        <v>158</v>
      </c>
      <c r="H49" s="35" t="s">
        <v>158</v>
      </c>
      <c r="I49" s="35" t="s">
        <v>158</v>
      </c>
      <c r="J49" s="21" t="s">
        <v>158</v>
      </c>
    </row>
    <row r="50" spans="1:10" ht="30" x14ac:dyDescent="0.25">
      <c r="A50" s="7" t="s">
        <v>43</v>
      </c>
      <c r="B50" s="8">
        <v>400</v>
      </c>
      <c r="C50" s="23">
        <v>600</v>
      </c>
      <c r="D50" s="35">
        <f>D51</f>
        <v>0</v>
      </c>
      <c r="E50" s="35">
        <f>E51</f>
        <v>0</v>
      </c>
      <c r="F50" s="35">
        <f>F51</f>
        <v>0</v>
      </c>
      <c r="G50" s="37" t="s">
        <v>158</v>
      </c>
      <c r="H50" s="37" t="s">
        <v>158</v>
      </c>
      <c r="I50" s="35">
        <f>I51</f>
        <v>0</v>
      </c>
      <c r="J50" s="27" t="s">
        <v>158</v>
      </c>
    </row>
    <row r="51" spans="1:10" ht="30" x14ac:dyDescent="0.25">
      <c r="A51" s="7" t="s">
        <v>44</v>
      </c>
      <c r="B51" s="8">
        <v>410</v>
      </c>
      <c r="C51" s="19"/>
      <c r="D51" s="35">
        <f>E51+F51+I51</f>
        <v>0</v>
      </c>
      <c r="E51" s="35">
        <v>0</v>
      </c>
      <c r="F51" s="35">
        <v>0</v>
      </c>
      <c r="G51" s="37" t="s">
        <v>158</v>
      </c>
      <c r="H51" s="37" t="s">
        <v>158</v>
      </c>
      <c r="I51" s="35">
        <v>0</v>
      </c>
      <c r="J51" s="27" t="s">
        <v>158</v>
      </c>
    </row>
    <row r="52" spans="1:10" x14ac:dyDescent="0.25">
      <c r="A52" s="7" t="s">
        <v>45</v>
      </c>
      <c r="B52" s="8">
        <v>420</v>
      </c>
      <c r="C52" s="19"/>
      <c r="D52" s="37" t="s">
        <v>158</v>
      </c>
      <c r="E52" s="37" t="s">
        <v>158</v>
      </c>
      <c r="F52" s="35" t="s">
        <v>158</v>
      </c>
      <c r="G52" s="37" t="s">
        <v>158</v>
      </c>
      <c r="H52" s="37" t="s">
        <v>158</v>
      </c>
      <c r="I52" s="37"/>
      <c r="J52" s="27" t="s">
        <v>158</v>
      </c>
    </row>
    <row r="53" spans="1:10" ht="30" x14ac:dyDescent="0.25">
      <c r="A53" s="7" t="s">
        <v>46</v>
      </c>
      <c r="B53" s="8">
        <v>500</v>
      </c>
      <c r="C53" s="23" t="s">
        <v>14</v>
      </c>
      <c r="D53" s="35">
        <f>I53</f>
        <v>0</v>
      </c>
      <c r="E53" s="37" t="s">
        <v>158</v>
      </c>
      <c r="F53" s="37" t="s">
        <v>158</v>
      </c>
      <c r="G53" s="37" t="s">
        <v>158</v>
      </c>
      <c r="H53" s="37" t="s">
        <v>158</v>
      </c>
      <c r="I53" s="35">
        <v>0</v>
      </c>
      <c r="J53" s="27" t="s">
        <v>158</v>
      </c>
    </row>
    <row r="54" spans="1:10" x14ac:dyDescent="0.25">
      <c r="A54" s="7" t="s">
        <v>47</v>
      </c>
      <c r="B54" s="8">
        <v>600</v>
      </c>
      <c r="C54" s="23" t="s">
        <v>14</v>
      </c>
      <c r="D54" s="27" t="s">
        <v>158</v>
      </c>
      <c r="E54" s="27" t="s">
        <v>158</v>
      </c>
      <c r="F54" s="27" t="s">
        <v>158</v>
      </c>
      <c r="G54" s="27" t="s">
        <v>158</v>
      </c>
      <c r="H54" s="27" t="s">
        <v>158</v>
      </c>
      <c r="I54" s="27" t="s">
        <v>158</v>
      </c>
      <c r="J54" s="27" t="s">
        <v>158</v>
      </c>
    </row>
  </sheetData>
  <mergeCells count="12">
    <mergeCell ref="H4:H5"/>
    <mergeCell ref="I4:J4"/>
    <mergeCell ref="A1:J1"/>
    <mergeCell ref="A2:A5"/>
    <mergeCell ref="B2:B5"/>
    <mergeCell ref="C2:C5"/>
    <mergeCell ref="D2:J2"/>
    <mergeCell ref="D3:D5"/>
    <mergeCell ref="E3:J3"/>
    <mergeCell ref="E4:E5"/>
    <mergeCell ref="F4:F5"/>
    <mergeCell ref="G4:G5"/>
  </mergeCells>
  <pageMargins left="0.31496062992125984" right="0.31496062992125984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4EF52-FA27-4B64-B520-4530DF46558D}">
  <dimension ref="A1:M54"/>
  <sheetViews>
    <sheetView topLeftCell="A19" workbookViewId="0">
      <selection activeCell="F29" sqref="F29"/>
    </sheetView>
  </sheetViews>
  <sheetFormatPr defaultRowHeight="15" x14ac:dyDescent="0.25"/>
  <cols>
    <col min="1" max="1" width="30.28515625" customWidth="1"/>
    <col min="2" max="2" width="7" customWidth="1"/>
    <col min="3" max="3" width="18.140625" customWidth="1"/>
    <col min="4" max="4" width="14" customWidth="1"/>
    <col min="5" max="5" width="13.7109375" customWidth="1"/>
    <col min="6" max="6" width="12.7109375" customWidth="1"/>
    <col min="8" max="8" width="10" customWidth="1"/>
    <col min="9" max="9" width="12.7109375" customWidth="1"/>
    <col min="10" max="10" width="13.140625" customWidth="1"/>
  </cols>
  <sheetData>
    <row r="1" spans="1:13" ht="19.5" customHeight="1" x14ac:dyDescent="0.25">
      <c r="A1" s="51" t="s">
        <v>185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60" customHeight="1" x14ac:dyDescent="0.25">
      <c r="A2" s="50" t="s">
        <v>0</v>
      </c>
      <c r="B2" s="50" t="s">
        <v>1</v>
      </c>
      <c r="C2" s="50" t="s">
        <v>2</v>
      </c>
      <c r="D2" s="52" t="s">
        <v>3</v>
      </c>
      <c r="E2" s="52"/>
      <c r="F2" s="52"/>
      <c r="G2" s="52"/>
      <c r="H2" s="52"/>
      <c r="I2" s="52"/>
      <c r="J2" s="52"/>
      <c r="K2" s="1"/>
      <c r="L2" s="1"/>
      <c r="M2" s="1"/>
    </row>
    <row r="3" spans="1:13" x14ac:dyDescent="0.25">
      <c r="A3" s="50"/>
      <c r="B3" s="50"/>
      <c r="C3" s="50"/>
      <c r="D3" s="53" t="s">
        <v>10</v>
      </c>
      <c r="E3" s="54" t="s">
        <v>12</v>
      </c>
      <c r="F3" s="54"/>
      <c r="G3" s="54"/>
      <c r="H3" s="54"/>
      <c r="I3" s="54"/>
      <c r="J3" s="54"/>
      <c r="K3" s="1"/>
      <c r="L3" s="1"/>
      <c r="M3" s="1"/>
    </row>
    <row r="4" spans="1:13" ht="180.75" customHeight="1" x14ac:dyDescent="0.25">
      <c r="A4" s="50"/>
      <c r="B4" s="50"/>
      <c r="C4" s="50"/>
      <c r="D4" s="53"/>
      <c r="E4" s="50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0"/>
      <c r="K4" s="1"/>
      <c r="L4" s="1"/>
      <c r="M4" s="1"/>
    </row>
    <row r="5" spans="1:13" x14ac:dyDescent="0.25">
      <c r="A5" s="50"/>
      <c r="B5" s="50"/>
      <c r="C5" s="50"/>
      <c r="D5" s="53"/>
      <c r="E5" s="50"/>
      <c r="F5" s="50"/>
      <c r="G5" s="50"/>
      <c r="H5" s="50"/>
      <c r="I5" s="2" t="s">
        <v>10</v>
      </c>
      <c r="J5" s="2" t="s">
        <v>11</v>
      </c>
      <c r="K5" s="1"/>
      <c r="L5" s="1"/>
      <c r="M5" s="1"/>
    </row>
    <row r="6" spans="1:13" x14ac:dyDescent="0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1"/>
      <c r="L6" s="1"/>
      <c r="M6" s="1"/>
    </row>
    <row r="7" spans="1:13" ht="29.25" x14ac:dyDescent="0.25">
      <c r="A7" s="28" t="s">
        <v>13</v>
      </c>
      <c r="B7" s="29">
        <v>100</v>
      </c>
      <c r="C7" s="29" t="s">
        <v>14</v>
      </c>
      <c r="D7" s="33">
        <f>E7+F7+I7</f>
        <v>35209000</v>
      </c>
      <c r="E7" s="33">
        <f>E9</f>
        <v>32274000</v>
      </c>
      <c r="F7" s="33">
        <f>F23</f>
        <v>0</v>
      </c>
      <c r="G7" s="34" t="s">
        <v>158</v>
      </c>
      <c r="H7" s="34" t="s">
        <v>158</v>
      </c>
      <c r="I7" s="33">
        <f>I9+I12</f>
        <v>2935000</v>
      </c>
      <c r="J7" s="30" t="s">
        <v>158</v>
      </c>
      <c r="K7" s="1"/>
      <c r="L7" s="1"/>
      <c r="M7" s="1"/>
    </row>
    <row r="8" spans="1:13" ht="30" x14ac:dyDescent="0.25">
      <c r="A8" s="4" t="s">
        <v>15</v>
      </c>
      <c r="B8" s="23">
        <v>110</v>
      </c>
      <c r="C8" s="23">
        <v>120</v>
      </c>
      <c r="D8" s="21" t="s">
        <v>158</v>
      </c>
      <c r="E8" s="21" t="s">
        <v>14</v>
      </c>
      <c r="F8" s="21" t="s">
        <v>14</v>
      </c>
      <c r="G8" s="21" t="s">
        <v>14</v>
      </c>
      <c r="H8" s="21" t="s">
        <v>14</v>
      </c>
      <c r="I8" s="21" t="s">
        <v>158</v>
      </c>
      <c r="J8" s="21" t="s">
        <v>14</v>
      </c>
      <c r="K8" s="1"/>
      <c r="L8" s="1"/>
      <c r="M8" s="1"/>
    </row>
    <row r="9" spans="1:13" ht="30" x14ac:dyDescent="0.25">
      <c r="A9" s="4" t="s">
        <v>18</v>
      </c>
      <c r="B9" s="23">
        <v>120</v>
      </c>
      <c r="C9" s="23">
        <v>130</v>
      </c>
      <c r="D9" s="25">
        <f>E9+I9</f>
        <v>35209000</v>
      </c>
      <c r="E9" s="25">
        <v>32274000</v>
      </c>
      <c r="F9" s="21" t="s">
        <v>158</v>
      </c>
      <c r="G9" s="21" t="s">
        <v>158</v>
      </c>
      <c r="H9" s="21" t="s">
        <v>158</v>
      </c>
      <c r="I9" s="25">
        <v>2935000</v>
      </c>
      <c r="J9" s="21" t="s">
        <v>158</v>
      </c>
      <c r="K9" s="1"/>
      <c r="L9" s="1"/>
      <c r="M9" s="1"/>
    </row>
    <row r="10" spans="1:13" x14ac:dyDescent="0.25">
      <c r="A10" s="2" t="s">
        <v>19</v>
      </c>
      <c r="B10" s="23" t="s">
        <v>14</v>
      </c>
      <c r="C10" s="23"/>
      <c r="D10" s="25"/>
      <c r="E10" s="25"/>
      <c r="F10" s="25"/>
      <c r="G10" s="25"/>
      <c r="H10" s="25"/>
      <c r="I10" s="25"/>
      <c r="J10" s="25"/>
      <c r="K10" s="1"/>
      <c r="L10" s="1"/>
      <c r="M10" s="1"/>
    </row>
    <row r="11" spans="1:13" ht="45" x14ac:dyDescent="0.25">
      <c r="A11" s="4" t="s">
        <v>20</v>
      </c>
      <c r="B11" s="23">
        <v>130</v>
      </c>
      <c r="C11" s="23">
        <v>140</v>
      </c>
      <c r="D11" s="21" t="s">
        <v>158</v>
      </c>
      <c r="E11" s="21" t="s">
        <v>14</v>
      </c>
      <c r="F11" s="21" t="s">
        <v>14</v>
      </c>
      <c r="G11" s="21" t="s">
        <v>14</v>
      </c>
      <c r="H11" s="21" t="s">
        <v>14</v>
      </c>
      <c r="I11" s="21" t="s">
        <v>158</v>
      </c>
      <c r="J11" s="21" t="s">
        <v>14</v>
      </c>
      <c r="K11" s="1"/>
      <c r="L11" s="1"/>
      <c r="M11" s="1"/>
    </row>
    <row r="12" spans="1:13" ht="30" x14ac:dyDescent="0.25">
      <c r="A12" s="4" t="s">
        <v>184</v>
      </c>
      <c r="B12" s="23">
        <v>140</v>
      </c>
      <c r="C12" s="23">
        <v>150</v>
      </c>
      <c r="D12" s="21" t="s">
        <v>158</v>
      </c>
      <c r="E12" s="21" t="s">
        <v>14</v>
      </c>
      <c r="F12" s="21" t="s">
        <v>14</v>
      </c>
      <c r="G12" s="21" t="s">
        <v>14</v>
      </c>
      <c r="H12" s="21" t="s">
        <v>14</v>
      </c>
      <c r="I12" s="21">
        <v>0</v>
      </c>
      <c r="J12" s="21" t="s">
        <v>14</v>
      </c>
      <c r="K12" s="1"/>
      <c r="L12" s="1"/>
      <c r="M12" s="1"/>
    </row>
    <row r="13" spans="1:13" ht="30" x14ac:dyDescent="0.25">
      <c r="A13" s="4" t="s">
        <v>21</v>
      </c>
      <c r="B13" s="23">
        <v>150</v>
      </c>
      <c r="C13" s="23">
        <v>180</v>
      </c>
      <c r="D13" s="25">
        <f>F13</f>
        <v>0</v>
      </c>
      <c r="E13" s="21" t="s">
        <v>14</v>
      </c>
      <c r="F13" s="26">
        <f>F23</f>
        <v>0</v>
      </c>
      <c r="G13" s="21" t="s">
        <v>158</v>
      </c>
      <c r="H13" s="21" t="s">
        <v>14</v>
      </c>
      <c r="I13" s="21" t="s">
        <v>14</v>
      </c>
      <c r="J13" s="21" t="s">
        <v>14</v>
      </c>
      <c r="K13" s="1"/>
      <c r="L13" s="1"/>
      <c r="M13" s="1"/>
    </row>
    <row r="14" spans="1:13" x14ac:dyDescent="0.25">
      <c r="A14" s="2" t="s">
        <v>22</v>
      </c>
      <c r="B14" s="23">
        <v>160</v>
      </c>
      <c r="C14" s="23">
        <v>180</v>
      </c>
      <c r="D14" s="21" t="s">
        <v>158</v>
      </c>
      <c r="E14" s="21" t="s">
        <v>14</v>
      </c>
      <c r="F14" s="21" t="s">
        <v>14</v>
      </c>
      <c r="G14" s="21" t="s">
        <v>14</v>
      </c>
      <c r="H14" s="21" t="s">
        <v>14</v>
      </c>
      <c r="I14" s="21" t="s">
        <v>158</v>
      </c>
      <c r="J14" s="21"/>
      <c r="K14" s="1"/>
      <c r="L14" s="1"/>
      <c r="M14" s="1"/>
    </row>
    <row r="15" spans="1:13" ht="30" x14ac:dyDescent="0.25">
      <c r="A15" s="4" t="s">
        <v>23</v>
      </c>
      <c r="B15" s="23">
        <v>180</v>
      </c>
      <c r="C15" s="23" t="s">
        <v>14</v>
      </c>
      <c r="D15" s="21" t="s">
        <v>158</v>
      </c>
      <c r="E15" s="21" t="s">
        <v>14</v>
      </c>
      <c r="F15" s="21" t="s">
        <v>14</v>
      </c>
      <c r="G15" s="21" t="s">
        <v>14</v>
      </c>
      <c r="H15" s="21" t="s">
        <v>14</v>
      </c>
      <c r="I15" s="21" t="s">
        <v>158</v>
      </c>
      <c r="J15" s="21" t="s">
        <v>14</v>
      </c>
      <c r="K15" s="1"/>
      <c r="L15" s="1"/>
      <c r="M15" s="1"/>
    </row>
    <row r="16" spans="1:13" x14ac:dyDescent="0.25">
      <c r="A16" s="4" t="s">
        <v>24</v>
      </c>
      <c r="B16" s="23">
        <v>200</v>
      </c>
      <c r="C16" s="23" t="s">
        <v>14</v>
      </c>
      <c r="D16" s="25">
        <f>D17+D23+D27+D34</f>
        <v>35209000</v>
      </c>
      <c r="E16" s="25">
        <f>E17+E27+E34</f>
        <v>32273999.999999996</v>
      </c>
      <c r="F16" s="25">
        <f>F23+F34</f>
        <v>0</v>
      </c>
      <c r="G16" s="21" t="s">
        <v>158</v>
      </c>
      <c r="H16" s="21" t="s">
        <v>158</v>
      </c>
      <c r="I16" s="25">
        <f>I17+I34</f>
        <v>2934800</v>
      </c>
      <c r="J16" s="21" t="s">
        <v>158</v>
      </c>
      <c r="K16" s="1"/>
      <c r="L16" s="1"/>
      <c r="M16" s="1"/>
    </row>
    <row r="17" spans="1:13" ht="30" x14ac:dyDescent="0.25">
      <c r="A17" s="4" t="s">
        <v>25</v>
      </c>
      <c r="B17" s="23">
        <v>210</v>
      </c>
      <c r="C17" s="23">
        <v>100</v>
      </c>
      <c r="D17" s="25">
        <f>E17+I17</f>
        <v>32858337.439999998</v>
      </c>
      <c r="E17" s="26">
        <f>E18</f>
        <v>30475677.439999998</v>
      </c>
      <c r="F17" s="21" t="s">
        <v>158</v>
      </c>
      <c r="G17" s="21" t="s">
        <v>158</v>
      </c>
      <c r="H17" s="21" t="s">
        <v>158</v>
      </c>
      <c r="I17" s="25">
        <f>I18+I22</f>
        <v>2382660</v>
      </c>
      <c r="J17" s="21" t="s">
        <v>158</v>
      </c>
      <c r="K17" s="1"/>
      <c r="L17" s="1"/>
      <c r="M17" s="1"/>
    </row>
    <row r="18" spans="1:13" ht="45" x14ac:dyDescent="0.25">
      <c r="A18" s="4" t="s">
        <v>26</v>
      </c>
      <c r="B18" s="23">
        <v>211</v>
      </c>
      <c r="C18" s="23">
        <v>110</v>
      </c>
      <c r="D18" s="25">
        <f>E18+I18</f>
        <v>32858337.439999998</v>
      </c>
      <c r="E18" s="26">
        <f>E20+E21</f>
        <v>30475677.439999998</v>
      </c>
      <c r="F18" s="21" t="s">
        <v>158</v>
      </c>
      <c r="G18" s="21" t="s">
        <v>158</v>
      </c>
      <c r="H18" s="21" t="s">
        <v>158</v>
      </c>
      <c r="I18" s="25">
        <f>I20+I21</f>
        <v>2382660</v>
      </c>
      <c r="J18" s="21" t="s">
        <v>158</v>
      </c>
      <c r="K18" s="1"/>
      <c r="L18" s="1"/>
      <c r="M18" s="1"/>
    </row>
    <row r="19" spans="1:13" x14ac:dyDescent="0.25">
      <c r="A19" s="2" t="s">
        <v>16</v>
      </c>
      <c r="B19" s="23" t="s">
        <v>14</v>
      </c>
      <c r="C19" s="23"/>
      <c r="D19" s="25"/>
      <c r="E19" s="26"/>
      <c r="F19" s="21"/>
      <c r="G19" s="21"/>
      <c r="H19" s="21"/>
      <c r="I19" s="25"/>
      <c r="J19" s="21"/>
      <c r="K19" s="1"/>
      <c r="L19" s="1"/>
      <c r="M19" s="1"/>
    </row>
    <row r="20" spans="1:13" x14ac:dyDescent="0.25">
      <c r="A20" s="2" t="s">
        <v>169</v>
      </c>
      <c r="B20" s="23">
        <v>212</v>
      </c>
      <c r="C20" s="23">
        <v>111</v>
      </c>
      <c r="D20" s="25">
        <f>E20+I20</f>
        <v>25236818.309999999</v>
      </c>
      <c r="E20" s="26">
        <v>23406818.309999999</v>
      </c>
      <c r="F20" s="21" t="s">
        <v>158</v>
      </c>
      <c r="G20" s="21" t="s">
        <v>158</v>
      </c>
      <c r="H20" s="21" t="s">
        <v>158</v>
      </c>
      <c r="I20" s="25">
        <v>1830000</v>
      </c>
      <c r="J20" s="21" t="s">
        <v>158</v>
      </c>
      <c r="K20" s="1"/>
      <c r="L20" s="1"/>
      <c r="M20" s="1"/>
    </row>
    <row r="21" spans="1:13" ht="30" x14ac:dyDescent="0.25">
      <c r="A21" s="4" t="s">
        <v>27</v>
      </c>
      <c r="B21" s="23">
        <v>213</v>
      </c>
      <c r="C21" s="23">
        <v>119</v>
      </c>
      <c r="D21" s="25">
        <f>E21+I21</f>
        <v>7621519.1299999999</v>
      </c>
      <c r="E21" s="26">
        <v>7068859.1299999999</v>
      </c>
      <c r="F21" s="21" t="s">
        <v>158</v>
      </c>
      <c r="G21" s="21" t="s">
        <v>158</v>
      </c>
      <c r="H21" s="21" t="s">
        <v>158</v>
      </c>
      <c r="I21" s="25">
        <v>552660</v>
      </c>
      <c r="J21" s="21" t="s">
        <v>158</v>
      </c>
      <c r="K21" s="1"/>
      <c r="L21" s="1"/>
      <c r="M21" s="1"/>
    </row>
    <row r="22" spans="1:13" x14ac:dyDescent="0.25">
      <c r="A22" s="2" t="s">
        <v>28</v>
      </c>
      <c r="B22" s="23">
        <v>214</v>
      </c>
      <c r="C22" s="23">
        <v>112</v>
      </c>
      <c r="D22" s="26">
        <f>I22</f>
        <v>0</v>
      </c>
      <c r="E22" s="21" t="s">
        <v>158</v>
      </c>
      <c r="F22" s="21" t="s">
        <v>158</v>
      </c>
      <c r="G22" s="21" t="s">
        <v>158</v>
      </c>
      <c r="H22" s="21" t="s">
        <v>158</v>
      </c>
      <c r="I22" s="25">
        <v>0</v>
      </c>
      <c r="J22" s="21" t="s">
        <v>158</v>
      </c>
      <c r="K22" s="1"/>
      <c r="L22" s="1"/>
      <c r="M22" s="1"/>
    </row>
    <row r="23" spans="1:13" ht="30" x14ac:dyDescent="0.25">
      <c r="A23" s="4" t="s">
        <v>29</v>
      </c>
      <c r="B23" s="23">
        <v>220</v>
      </c>
      <c r="C23" s="23">
        <v>300</v>
      </c>
      <c r="D23" s="26">
        <f>F23</f>
        <v>0</v>
      </c>
      <c r="E23" s="21" t="s">
        <v>158</v>
      </c>
      <c r="F23" s="25">
        <f>F25</f>
        <v>0</v>
      </c>
      <c r="G23" s="21" t="s">
        <v>158</v>
      </c>
      <c r="H23" s="21" t="s">
        <v>158</v>
      </c>
      <c r="I23" s="21" t="s">
        <v>158</v>
      </c>
      <c r="J23" s="21" t="s">
        <v>158</v>
      </c>
      <c r="K23" s="1"/>
      <c r="L23" s="1"/>
      <c r="M23" s="1"/>
    </row>
    <row r="24" spans="1:13" x14ac:dyDescent="0.25">
      <c r="A24" s="5" t="s">
        <v>16</v>
      </c>
      <c r="B24" s="23" t="s">
        <v>14</v>
      </c>
      <c r="C24" s="23"/>
      <c r="D24" s="26"/>
      <c r="E24" s="21"/>
      <c r="F24" s="25"/>
      <c r="G24" s="21"/>
      <c r="H24" s="21"/>
      <c r="I24" s="21"/>
      <c r="J24" s="21"/>
    </row>
    <row r="25" spans="1:13" x14ac:dyDescent="0.25">
      <c r="A25" s="2" t="s">
        <v>161</v>
      </c>
      <c r="B25" s="23">
        <v>221</v>
      </c>
      <c r="C25" s="23">
        <v>340</v>
      </c>
      <c r="D25" s="26">
        <f>F25</f>
        <v>0</v>
      </c>
      <c r="E25" s="21" t="s">
        <v>158</v>
      </c>
      <c r="F25" s="25">
        <v>0</v>
      </c>
      <c r="G25" s="21" t="s">
        <v>158</v>
      </c>
      <c r="H25" s="21" t="s">
        <v>158</v>
      </c>
      <c r="I25" s="21" t="s">
        <v>158</v>
      </c>
      <c r="J25" s="21" t="s">
        <v>158</v>
      </c>
    </row>
    <row r="26" spans="1:13" x14ac:dyDescent="0.25">
      <c r="A26" s="2" t="s">
        <v>162</v>
      </c>
      <c r="B26" s="23">
        <v>222</v>
      </c>
      <c r="C26" s="23">
        <v>360</v>
      </c>
      <c r="D26" s="21" t="s">
        <v>158</v>
      </c>
      <c r="E26" s="21" t="s">
        <v>158</v>
      </c>
      <c r="F26" s="21" t="s">
        <v>158</v>
      </c>
      <c r="G26" s="21" t="s">
        <v>158</v>
      </c>
      <c r="H26" s="21" t="s">
        <v>158</v>
      </c>
      <c r="I26" s="21" t="s">
        <v>158</v>
      </c>
      <c r="J26" s="21" t="s">
        <v>158</v>
      </c>
    </row>
    <row r="27" spans="1:13" ht="30" x14ac:dyDescent="0.25">
      <c r="A27" s="4" t="s">
        <v>30</v>
      </c>
      <c r="B27" s="23">
        <v>230</v>
      </c>
      <c r="C27" s="23">
        <v>850</v>
      </c>
      <c r="D27" s="26">
        <f>D29+D30+D31</f>
        <v>4200</v>
      </c>
      <c r="E27" s="26">
        <f>E29</f>
        <v>4000</v>
      </c>
      <c r="F27" s="21" t="s">
        <v>158</v>
      </c>
      <c r="G27" s="21" t="s">
        <v>158</v>
      </c>
      <c r="H27" s="21" t="s">
        <v>158</v>
      </c>
      <c r="I27" s="21" t="s">
        <v>158</v>
      </c>
      <c r="J27" s="21" t="s">
        <v>158</v>
      </c>
    </row>
    <row r="28" spans="1:13" x14ac:dyDescent="0.25">
      <c r="A28" s="2" t="s">
        <v>16</v>
      </c>
      <c r="B28" s="23" t="s">
        <v>14</v>
      </c>
      <c r="C28" s="23"/>
      <c r="D28" s="25"/>
      <c r="E28" s="21"/>
      <c r="F28" s="21"/>
      <c r="G28" s="21"/>
      <c r="H28" s="21"/>
      <c r="I28" s="21"/>
      <c r="J28" s="21"/>
    </row>
    <row r="29" spans="1:13" ht="30" x14ac:dyDescent="0.25">
      <c r="A29" s="4" t="s">
        <v>163</v>
      </c>
      <c r="B29" s="23">
        <v>231</v>
      </c>
      <c r="C29" s="23">
        <v>851</v>
      </c>
      <c r="D29" s="25">
        <f>E29</f>
        <v>4000</v>
      </c>
      <c r="E29" s="26">
        <v>4000</v>
      </c>
      <c r="F29" s="21" t="s">
        <v>158</v>
      </c>
      <c r="G29" s="21" t="s">
        <v>158</v>
      </c>
      <c r="H29" s="21" t="s">
        <v>158</v>
      </c>
      <c r="I29" s="21" t="s">
        <v>158</v>
      </c>
      <c r="J29" s="21" t="s">
        <v>158</v>
      </c>
    </row>
    <row r="30" spans="1:13" ht="30" x14ac:dyDescent="0.25">
      <c r="A30" s="4" t="s">
        <v>164</v>
      </c>
      <c r="B30" s="23">
        <v>232</v>
      </c>
      <c r="C30" s="23">
        <v>852</v>
      </c>
      <c r="D30" s="21">
        <v>0</v>
      </c>
      <c r="E30" s="21" t="s">
        <v>158</v>
      </c>
      <c r="F30" s="21" t="s">
        <v>158</v>
      </c>
      <c r="G30" s="21" t="s">
        <v>158</v>
      </c>
      <c r="H30" s="21" t="s">
        <v>158</v>
      </c>
      <c r="I30" s="21" t="s">
        <v>158</v>
      </c>
      <c r="J30" s="21" t="s">
        <v>158</v>
      </c>
    </row>
    <row r="31" spans="1:13" x14ac:dyDescent="0.25">
      <c r="A31" s="4" t="s">
        <v>165</v>
      </c>
      <c r="B31" s="23">
        <v>233</v>
      </c>
      <c r="C31" s="23">
        <v>853</v>
      </c>
      <c r="D31" s="21">
        <f>E31+F31+I31</f>
        <v>200</v>
      </c>
      <c r="E31" s="21">
        <v>0</v>
      </c>
      <c r="F31" s="21">
        <v>0</v>
      </c>
      <c r="G31" s="21" t="s">
        <v>158</v>
      </c>
      <c r="H31" s="21" t="s">
        <v>158</v>
      </c>
      <c r="I31" s="21">
        <v>200</v>
      </c>
      <c r="J31" s="21" t="s">
        <v>158</v>
      </c>
    </row>
    <row r="32" spans="1:13" ht="30" x14ac:dyDescent="0.25">
      <c r="A32" s="4" t="s">
        <v>31</v>
      </c>
      <c r="B32" s="23">
        <v>240</v>
      </c>
      <c r="C32" s="23"/>
      <c r="D32" s="21" t="s">
        <v>158</v>
      </c>
      <c r="E32" s="21" t="s">
        <v>158</v>
      </c>
      <c r="F32" s="21" t="s">
        <v>158</v>
      </c>
      <c r="G32" s="21" t="s">
        <v>158</v>
      </c>
      <c r="H32" s="21" t="s">
        <v>158</v>
      </c>
      <c r="I32" s="21" t="s">
        <v>158</v>
      </c>
      <c r="J32" s="21" t="s">
        <v>158</v>
      </c>
    </row>
    <row r="33" spans="1:10" ht="45" x14ac:dyDescent="0.25">
      <c r="A33" s="4" t="s">
        <v>32</v>
      </c>
      <c r="B33" s="23">
        <v>250</v>
      </c>
      <c r="C33" s="23"/>
      <c r="D33" s="21" t="s">
        <v>158</v>
      </c>
      <c r="E33" s="21" t="s">
        <v>158</v>
      </c>
      <c r="F33" s="21" t="s">
        <v>158</v>
      </c>
      <c r="G33" s="21" t="s">
        <v>158</v>
      </c>
      <c r="H33" s="21" t="s">
        <v>158</v>
      </c>
      <c r="I33" s="21" t="s">
        <v>158</v>
      </c>
      <c r="J33" s="21" t="s">
        <v>158</v>
      </c>
    </row>
    <row r="34" spans="1:10" ht="29.25" x14ac:dyDescent="0.25">
      <c r="A34" s="28" t="s">
        <v>33</v>
      </c>
      <c r="B34" s="29">
        <v>260</v>
      </c>
      <c r="C34" s="29" t="s">
        <v>14</v>
      </c>
      <c r="D34" s="30">
        <f>D36+D37+D38+D39+D40+D41+D42+D43+D44+D45</f>
        <v>2346462.56</v>
      </c>
      <c r="E34" s="31">
        <f>E36+E37+E38+E39+E40+E41+E42+E43+E44+E45</f>
        <v>1794322.56</v>
      </c>
      <c r="F34" s="30">
        <f>F40</f>
        <v>0</v>
      </c>
      <c r="G34" s="32" t="s">
        <v>158</v>
      </c>
      <c r="H34" s="32" t="s">
        <v>158</v>
      </c>
      <c r="I34" s="30">
        <f>I36+I37+I38+I39+I40+I41+I42+I43+I44+I45</f>
        <v>552140</v>
      </c>
      <c r="J34" s="32" t="s">
        <v>158</v>
      </c>
    </row>
    <row r="35" spans="1:10" x14ac:dyDescent="0.25">
      <c r="A35" s="2" t="s">
        <v>4</v>
      </c>
      <c r="B35" s="23" t="s">
        <v>14</v>
      </c>
      <c r="C35" s="23"/>
      <c r="D35" s="25"/>
      <c r="E35" s="21"/>
      <c r="F35" s="25"/>
      <c r="G35" s="21"/>
      <c r="H35" s="21"/>
      <c r="I35" s="25"/>
      <c r="J35" s="21"/>
    </row>
    <row r="36" spans="1:10" x14ac:dyDescent="0.25">
      <c r="A36" s="2" t="s">
        <v>34</v>
      </c>
      <c r="B36" s="23">
        <v>261</v>
      </c>
      <c r="C36" s="23">
        <v>244</v>
      </c>
      <c r="D36" s="35">
        <f>E36+I36</f>
        <v>75981.600000000006</v>
      </c>
      <c r="E36" s="35">
        <v>75981.600000000006</v>
      </c>
      <c r="F36" s="35" t="s">
        <v>158</v>
      </c>
      <c r="G36" s="35" t="s">
        <v>158</v>
      </c>
      <c r="H36" s="35" t="s">
        <v>158</v>
      </c>
      <c r="I36" s="35">
        <v>0</v>
      </c>
      <c r="J36" s="21" t="s">
        <v>158</v>
      </c>
    </row>
    <row r="37" spans="1:10" x14ac:dyDescent="0.25">
      <c r="A37" s="4" t="s">
        <v>35</v>
      </c>
      <c r="B37" s="23">
        <v>262</v>
      </c>
      <c r="C37" s="23">
        <v>244</v>
      </c>
      <c r="D37" s="35">
        <f>E37+I37</f>
        <v>100000</v>
      </c>
      <c r="E37" s="35">
        <v>100000</v>
      </c>
      <c r="F37" s="35" t="s">
        <v>158</v>
      </c>
      <c r="G37" s="35" t="s">
        <v>158</v>
      </c>
      <c r="H37" s="35" t="s">
        <v>158</v>
      </c>
      <c r="I37" s="35">
        <v>0</v>
      </c>
      <c r="J37" s="21" t="s">
        <v>158</v>
      </c>
    </row>
    <row r="38" spans="1:10" x14ac:dyDescent="0.25">
      <c r="A38" s="4" t="s">
        <v>36</v>
      </c>
      <c r="B38" s="23">
        <v>263</v>
      </c>
      <c r="C38" s="23">
        <v>244</v>
      </c>
      <c r="D38" s="35">
        <f>E38+I38</f>
        <v>738954</v>
      </c>
      <c r="E38" s="35">
        <v>708954</v>
      </c>
      <c r="F38" s="35" t="s">
        <v>158</v>
      </c>
      <c r="G38" s="35" t="s">
        <v>158</v>
      </c>
      <c r="H38" s="35" t="s">
        <v>158</v>
      </c>
      <c r="I38" s="35">
        <v>30000</v>
      </c>
      <c r="J38" s="21" t="s">
        <v>158</v>
      </c>
    </row>
    <row r="39" spans="1:10" ht="30" x14ac:dyDescent="0.25">
      <c r="A39" s="4" t="s">
        <v>37</v>
      </c>
      <c r="B39" s="23">
        <v>264</v>
      </c>
      <c r="C39" s="23">
        <v>244</v>
      </c>
      <c r="D39" s="35">
        <f>E39+I39</f>
        <v>0</v>
      </c>
      <c r="E39" s="35">
        <v>0</v>
      </c>
      <c r="F39" s="35" t="s">
        <v>158</v>
      </c>
      <c r="G39" s="35" t="s">
        <v>158</v>
      </c>
      <c r="H39" s="36" t="s">
        <v>158</v>
      </c>
      <c r="I39" s="35">
        <v>0</v>
      </c>
      <c r="J39" s="21" t="s">
        <v>158</v>
      </c>
    </row>
    <row r="40" spans="1:10" ht="30" x14ac:dyDescent="0.25">
      <c r="A40" s="4" t="s">
        <v>38</v>
      </c>
      <c r="B40" s="23">
        <v>265</v>
      </c>
      <c r="C40" s="23">
        <v>244</v>
      </c>
      <c r="D40" s="35">
        <f>E40+F40+I40</f>
        <v>193500</v>
      </c>
      <c r="E40" s="35">
        <v>192000</v>
      </c>
      <c r="F40" s="35">
        <v>0</v>
      </c>
      <c r="G40" s="35" t="s">
        <v>158</v>
      </c>
      <c r="H40" s="35" t="s">
        <v>158</v>
      </c>
      <c r="I40" s="35">
        <v>1500</v>
      </c>
      <c r="J40" s="21" t="s">
        <v>158</v>
      </c>
    </row>
    <row r="41" spans="1:10" x14ac:dyDescent="0.25">
      <c r="A41" s="4" t="s">
        <v>166</v>
      </c>
      <c r="B41" s="23">
        <v>266</v>
      </c>
      <c r="C41" s="23">
        <v>244</v>
      </c>
      <c r="D41" s="35">
        <f>E41+I41</f>
        <v>784386.96</v>
      </c>
      <c r="E41" s="35">
        <f>465286.96+184100</f>
        <v>649386.96</v>
      </c>
      <c r="F41" s="35" t="s">
        <v>158</v>
      </c>
      <c r="G41" s="35" t="s">
        <v>158</v>
      </c>
      <c r="H41" s="35" t="s">
        <v>158</v>
      </c>
      <c r="I41" s="35">
        <v>135000</v>
      </c>
      <c r="J41" s="21" t="s">
        <v>158</v>
      </c>
    </row>
    <row r="42" spans="1:10" x14ac:dyDescent="0.25">
      <c r="A42" s="4" t="s">
        <v>167</v>
      </c>
      <c r="B42" s="23">
        <v>267</v>
      </c>
      <c r="C42" s="23">
        <v>244</v>
      </c>
      <c r="D42" s="35">
        <f>I42</f>
        <v>0</v>
      </c>
      <c r="E42" s="35">
        <v>0</v>
      </c>
      <c r="F42" s="35" t="s">
        <v>158</v>
      </c>
      <c r="G42" s="35" t="s">
        <v>158</v>
      </c>
      <c r="H42" s="35" t="s">
        <v>158</v>
      </c>
      <c r="I42" s="35">
        <v>0</v>
      </c>
      <c r="J42" s="21" t="s">
        <v>158</v>
      </c>
    </row>
    <row r="43" spans="1:10" ht="30" x14ac:dyDescent="0.25">
      <c r="A43" s="4" t="s">
        <v>42</v>
      </c>
      <c r="B43" s="23">
        <v>268</v>
      </c>
      <c r="C43" s="23">
        <v>244</v>
      </c>
      <c r="D43" s="35">
        <f>E43+I43</f>
        <v>60000</v>
      </c>
      <c r="E43" s="35">
        <v>0</v>
      </c>
      <c r="F43" s="35" t="s">
        <v>158</v>
      </c>
      <c r="G43" s="35" t="s">
        <v>158</v>
      </c>
      <c r="H43" s="35" t="s">
        <v>158</v>
      </c>
      <c r="I43" s="35">
        <v>60000</v>
      </c>
      <c r="J43" s="21" t="s">
        <v>158</v>
      </c>
    </row>
    <row r="44" spans="1:10" ht="30" customHeight="1" x14ac:dyDescent="0.25">
      <c r="A44" s="4" t="s">
        <v>194</v>
      </c>
      <c r="B44" s="23">
        <v>269</v>
      </c>
      <c r="C44" s="23">
        <v>244</v>
      </c>
      <c r="D44" s="35">
        <f>E44+I44</f>
        <v>0</v>
      </c>
      <c r="E44" s="35">
        <v>0</v>
      </c>
      <c r="F44" s="35"/>
      <c r="G44" s="35"/>
      <c r="H44" s="35"/>
      <c r="I44" s="35">
        <v>0</v>
      </c>
      <c r="J44" s="21"/>
    </row>
    <row r="45" spans="1:10" ht="30" x14ac:dyDescent="0.25">
      <c r="A45" s="4" t="s">
        <v>193</v>
      </c>
      <c r="B45" s="23">
        <v>270</v>
      </c>
      <c r="C45" s="23">
        <v>244</v>
      </c>
      <c r="D45" s="35">
        <f>E45+I45</f>
        <v>393640</v>
      </c>
      <c r="E45" s="35">
        <v>68000</v>
      </c>
      <c r="F45" s="35"/>
      <c r="G45" s="35"/>
      <c r="H45" s="35"/>
      <c r="I45" s="35">
        <f>190640+135000</f>
        <v>325640</v>
      </c>
      <c r="J45" s="21"/>
    </row>
    <row r="46" spans="1:10" ht="30" x14ac:dyDescent="0.25">
      <c r="A46" s="4" t="s">
        <v>39</v>
      </c>
      <c r="B46" s="23">
        <v>300</v>
      </c>
      <c r="C46" s="23" t="s">
        <v>14</v>
      </c>
      <c r="D46" s="35">
        <f>D48</f>
        <v>0</v>
      </c>
      <c r="E46" s="35">
        <f>E48</f>
        <v>0</v>
      </c>
      <c r="F46" s="35">
        <f>F48</f>
        <v>0</v>
      </c>
      <c r="G46" s="35" t="s">
        <v>158</v>
      </c>
      <c r="H46" s="35" t="s">
        <v>158</v>
      </c>
      <c r="I46" s="35">
        <f>I48</f>
        <v>0</v>
      </c>
      <c r="J46" s="21" t="s">
        <v>158</v>
      </c>
    </row>
    <row r="47" spans="1:10" x14ac:dyDescent="0.25">
      <c r="A47" s="2" t="s">
        <v>16</v>
      </c>
      <c r="B47" s="23" t="s">
        <v>14</v>
      </c>
      <c r="C47" s="23"/>
      <c r="D47" s="35"/>
      <c r="E47" s="35"/>
      <c r="F47" s="35"/>
      <c r="G47" s="35"/>
      <c r="H47" s="35"/>
      <c r="I47" s="35"/>
      <c r="J47" s="21" t="s">
        <v>168</v>
      </c>
    </row>
    <row r="48" spans="1:10" x14ac:dyDescent="0.25">
      <c r="A48" s="4" t="s">
        <v>40</v>
      </c>
      <c r="B48" s="23">
        <v>310</v>
      </c>
      <c r="C48" s="23"/>
      <c r="D48" s="35">
        <f>E48+F48+I48</f>
        <v>0</v>
      </c>
      <c r="E48" s="35">
        <v>0</v>
      </c>
      <c r="F48" s="35">
        <v>0</v>
      </c>
      <c r="G48" s="35" t="s">
        <v>158</v>
      </c>
      <c r="H48" s="35" t="s">
        <v>158</v>
      </c>
      <c r="I48" s="35">
        <v>0</v>
      </c>
      <c r="J48" s="21" t="s">
        <v>158</v>
      </c>
    </row>
    <row r="49" spans="1:10" x14ac:dyDescent="0.25">
      <c r="A49" s="2" t="s">
        <v>41</v>
      </c>
      <c r="B49" s="23">
        <v>320</v>
      </c>
      <c r="C49" s="23"/>
      <c r="D49" s="35" t="s">
        <v>158</v>
      </c>
      <c r="E49" s="35" t="s">
        <v>158</v>
      </c>
      <c r="F49" s="35" t="s">
        <v>158</v>
      </c>
      <c r="G49" s="35" t="s">
        <v>158</v>
      </c>
      <c r="H49" s="35" t="s">
        <v>158</v>
      </c>
      <c r="I49" s="35" t="s">
        <v>158</v>
      </c>
      <c r="J49" s="21" t="s">
        <v>158</v>
      </c>
    </row>
    <row r="50" spans="1:10" ht="30" x14ac:dyDescent="0.25">
      <c r="A50" s="7" t="s">
        <v>43</v>
      </c>
      <c r="B50" s="8">
        <v>400</v>
      </c>
      <c r="C50" s="23">
        <v>600</v>
      </c>
      <c r="D50" s="35">
        <f>D51</f>
        <v>0</v>
      </c>
      <c r="E50" s="35">
        <f>E51</f>
        <v>0</v>
      </c>
      <c r="F50" s="35">
        <f>F51</f>
        <v>0</v>
      </c>
      <c r="G50" s="37" t="s">
        <v>158</v>
      </c>
      <c r="H50" s="37" t="s">
        <v>158</v>
      </c>
      <c r="I50" s="35">
        <f>I51</f>
        <v>0</v>
      </c>
      <c r="J50" s="27" t="s">
        <v>158</v>
      </c>
    </row>
    <row r="51" spans="1:10" ht="30" x14ac:dyDescent="0.25">
      <c r="A51" s="7" t="s">
        <v>44</v>
      </c>
      <c r="B51" s="8">
        <v>410</v>
      </c>
      <c r="C51" s="19"/>
      <c r="D51" s="35">
        <f>E51+F51+I51</f>
        <v>0</v>
      </c>
      <c r="E51" s="35">
        <v>0</v>
      </c>
      <c r="F51" s="35">
        <v>0</v>
      </c>
      <c r="G51" s="37" t="s">
        <v>158</v>
      </c>
      <c r="H51" s="37" t="s">
        <v>158</v>
      </c>
      <c r="I51" s="35">
        <v>0</v>
      </c>
      <c r="J51" s="27" t="s">
        <v>158</v>
      </c>
    </row>
    <row r="52" spans="1:10" x14ac:dyDescent="0.25">
      <c r="A52" s="7" t="s">
        <v>45</v>
      </c>
      <c r="B52" s="8">
        <v>420</v>
      </c>
      <c r="C52" s="19"/>
      <c r="D52" s="37" t="s">
        <v>158</v>
      </c>
      <c r="E52" s="37" t="s">
        <v>158</v>
      </c>
      <c r="F52" s="35" t="s">
        <v>158</v>
      </c>
      <c r="G52" s="37" t="s">
        <v>158</v>
      </c>
      <c r="H52" s="37" t="s">
        <v>158</v>
      </c>
      <c r="I52" s="37"/>
      <c r="J52" s="27" t="s">
        <v>158</v>
      </c>
    </row>
    <row r="53" spans="1:10" ht="30" x14ac:dyDescent="0.25">
      <c r="A53" s="7" t="s">
        <v>46</v>
      </c>
      <c r="B53" s="8">
        <v>500</v>
      </c>
      <c r="C53" s="23" t="s">
        <v>14</v>
      </c>
      <c r="D53" s="35">
        <f>I53</f>
        <v>0</v>
      </c>
      <c r="E53" s="37" t="s">
        <v>158</v>
      </c>
      <c r="F53" s="37" t="s">
        <v>158</v>
      </c>
      <c r="G53" s="37" t="s">
        <v>158</v>
      </c>
      <c r="H53" s="37" t="s">
        <v>158</v>
      </c>
      <c r="I53" s="35">
        <v>0</v>
      </c>
      <c r="J53" s="27" t="s">
        <v>158</v>
      </c>
    </row>
    <row r="54" spans="1:10" x14ac:dyDescent="0.25">
      <c r="A54" s="7" t="s">
        <v>47</v>
      </c>
      <c r="B54" s="8">
        <v>600</v>
      </c>
      <c r="C54" s="23" t="s">
        <v>14</v>
      </c>
      <c r="D54" s="27" t="s">
        <v>158</v>
      </c>
      <c r="E54" s="27" t="s">
        <v>158</v>
      </c>
      <c r="F54" s="27" t="s">
        <v>158</v>
      </c>
      <c r="G54" s="27" t="s">
        <v>158</v>
      </c>
      <c r="H54" s="27" t="s">
        <v>158</v>
      </c>
      <c r="I54" s="27" t="s">
        <v>158</v>
      </c>
      <c r="J54" s="27" t="s">
        <v>158</v>
      </c>
    </row>
  </sheetData>
  <mergeCells count="12">
    <mergeCell ref="H4:H5"/>
    <mergeCell ref="I4:J4"/>
    <mergeCell ref="A1:J1"/>
    <mergeCell ref="A2:A5"/>
    <mergeCell ref="B2:B5"/>
    <mergeCell ref="C2:C5"/>
    <mergeCell ref="D2:J2"/>
    <mergeCell ref="D3:D5"/>
    <mergeCell ref="E3:J3"/>
    <mergeCell ref="E4:E5"/>
    <mergeCell ref="F4:F5"/>
    <mergeCell ref="G4:G5"/>
  </mergeCells>
  <pageMargins left="0.31496062992125984" right="0.31496062992125984" top="0.74803149606299213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57"/>
  <sheetViews>
    <sheetView topLeftCell="A33" workbookViewId="0">
      <selection activeCell="I46" sqref="I46"/>
    </sheetView>
  </sheetViews>
  <sheetFormatPr defaultRowHeight="15" x14ac:dyDescent="0.25"/>
  <cols>
    <col min="1" max="1" width="30.28515625" customWidth="1"/>
    <col min="2" max="2" width="7" customWidth="1"/>
    <col min="3" max="3" width="18.140625" customWidth="1"/>
    <col min="4" max="6" width="12.7109375" customWidth="1"/>
    <col min="8" max="8" width="10" customWidth="1"/>
    <col min="9" max="9" width="12.7109375" customWidth="1"/>
    <col min="10" max="10" width="13.140625" customWidth="1"/>
  </cols>
  <sheetData>
    <row r="1" spans="1:13" ht="19.5" customHeight="1" x14ac:dyDescent="0.25">
      <c r="A1" s="51" t="s">
        <v>200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60" customHeight="1" x14ac:dyDescent="0.25">
      <c r="A2" s="50" t="s">
        <v>0</v>
      </c>
      <c r="B2" s="50" t="s">
        <v>1</v>
      </c>
      <c r="C2" s="50" t="s">
        <v>2</v>
      </c>
      <c r="D2" s="52" t="s">
        <v>3</v>
      </c>
      <c r="E2" s="52"/>
      <c r="F2" s="52"/>
      <c r="G2" s="52"/>
      <c r="H2" s="52"/>
      <c r="I2" s="52"/>
      <c r="J2" s="52"/>
      <c r="K2" s="1"/>
      <c r="L2" s="1"/>
      <c r="M2" s="1"/>
    </row>
    <row r="3" spans="1:13" x14ac:dyDescent="0.25">
      <c r="A3" s="50"/>
      <c r="B3" s="50"/>
      <c r="C3" s="50"/>
      <c r="D3" s="53" t="s">
        <v>10</v>
      </c>
      <c r="E3" s="54" t="s">
        <v>12</v>
      </c>
      <c r="F3" s="54"/>
      <c r="G3" s="54"/>
      <c r="H3" s="54"/>
      <c r="I3" s="54"/>
      <c r="J3" s="54"/>
      <c r="K3" s="1"/>
      <c r="L3" s="1"/>
      <c r="M3" s="1"/>
    </row>
    <row r="4" spans="1:13" ht="180.75" customHeight="1" x14ac:dyDescent="0.25">
      <c r="A4" s="50"/>
      <c r="B4" s="50"/>
      <c r="C4" s="50"/>
      <c r="D4" s="53"/>
      <c r="E4" s="50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0"/>
      <c r="K4" s="1"/>
      <c r="L4" s="1"/>
      <c r="M4" s="1"/>
    </row>
    <row r="5" spans="1:13" x14ac:dyDescent="0.25">
      <c r="A5" s="50"/>
      <c r="B5" s="50"/>
      <c r="C5" s="50"/>
      <c r="D5" s="53"/>
      <c r="E5" s="50"/>
      <c r="F5" s="50"/>
      <c r="G5" s="50"/>
      <c r="H5" s="50"/>
      <c r="I5" s="2" t="s">
        <v>10</v>
      </c>
      <c r="J5" s="2" t="s">
        <v>11</v>
      </c>
      <c r="K5" s="1"/>
      <c r="L5" s="1"/>
      <c r="M5" s="1"/>
    </row>
    <row r="6" spans="1:13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1"/>
      <c r="L6" s="1"/>
      <c r="M6" s="1"/>
    </row>
    <row r="7" spans="1:13" ht="29.25" x14ac:dyDescent="0.25">
      <c r="A7" s="28" t="s">
        <v>13</v>
      </c>
      <c r="B7" s="29">
        <v>100</v>
      </c>
      <c r="C7" s="29" t="s">
        <v>14</v>
      </c>
      <c r="D7" s="33">
        <f>E7+F7+I7</f>
        <v>42501165.25</v>
      </c>
      <c r="E7" s="33">
        <f>E9+E46</f>
        <v>31971036.079999998</v>
      </c>
      <c r="F7" s="33">
        <f>F13</f>
        <v>7442100</v>
      </c>
      <c r="G7" s="34" t="s">
        <v>158</v>
      </c>
      <c r="H7" s="34" t="s">
        <v>158</v>
      </c>
      <c r="I7" s="33">
        <f>I9+I12+I46</f>
        <v>3088029.17</v>
      </c>
      <c r="J7" s="30" t="s">
        <v>158</v>
      </c>
      <c r="K7" s="1"/>
      <c r="L7" s="1"/>
      <c r="M7" s="1"/>
    </row>
    <row r="8" spans="1:13" ht="30" x14ac:dyDescent="0.25">
      <c r="A8" s="4" t="s">
        <v>15</v>
      </c>
      <c r="B8" s="3">
        <v>110</v>
      </c>
      <c r="C8" s="17">
        <v>120</v>
      </c>
      <c r="D8" s="21" t="s">
        <v>158</v>
      </c>
      <c r="E8" s="21" t="s">
        <v>14</v>
      </c>
      <c r="F8" s="21" t="s">
        <v>14</v>
      </c>
      <c r="G8" s="21" t="s">
        <v>14</v>
      </c>
      <c r="H8" s="21" t="s">
        <v>14</v>
      </c>
      <c r="I8" s="21" t="s">
        <v>158</v>
      </c>
      <c r="J8" s="21" t="s">
        <v>14</v>
      </c>
      <c r="K8" s="1"/>
      <c r="L8" s="1"/>
      <c r="M8" s="1"/>
    </row>
    <row r="9" spans="1:13" ht="30" x14ac:dyDescent="0.25">
      <c r="A9" s="4" t="s">
        <v>18</v>
      </c>
      <c r="B9" s="3">
        <v>120</v>
      </c>
      <c r="C9" s="17">
        <v>130</v>
      </c>
      <c r="D9" s="25">
        <f>E9+I9</f>
        <v>34899400</v>
      </c>
      <c r="E9" s="25">
        <f>30570500+430000+968900</f>
        <v>31969400</v>
      </c>
      <c r="F9" s="21" t="s">
        <v>158</v>
      </c>
      <c r="G9" s="21" t="s">
        <v>158</v>
      </c>
      <c r="H9" s="21" t="s">
        <v>158</v>
      </c>
      <c r="I9" s="25">
        <v>2930000</v>
      </c>
      <c r="J9" s="21" t="s">
        <v>158</v>
      </c>
      <c r="K9" s="1"/>
      <c r="L9" s="1"/>
      <c r="M9" s="1"/>
    </row>
    <row r="10" spans="1:13" x14ac:dyDescent="0.25">
      <c r="A10" s="2" t="s">
        <v>19</v>
      </c>
      <c r="B10" s="3" t="s">
        <v>14</v>
      </c>
      <c r="C10" s="17"/>
      <c r="D10" s="25"/>
      <c r="E10" s="25"/>
      <c r="F10" s="25"/>
      <c r="G10" s="25"/>
      <c r="H10" s="25"/>
      <c r="I10" s="25"/>
      <c r="J10" s="25"/>
      <c r="K10" s="1"/>
      <c r="L10" s="1"/>
      <c r="M10" s="1"/>
    </row>
    <row r="11" spans="1:13" ht="45" x14ac:dyDescent="0.25">
      <c r="A11" s="4" t="s">
        <v>20</v>
      </c>
      <c r="B11" s="3">
        <v>130</v>
      </c>
      <c r="C11" s="17">
        <v>140</v>
      </c>
      <c r="D11" s="21" t="s">
        <v>158</v>
      </c>
      <c r="E11" s="21" t="s">
        <v>14</v>
      </c>
      <c r="F11" s="21" t="s">
        <v>14</v>
      </c>
      <c r="G11" s="21" t="s">
        <v>14</v>
      </c>
      <c r="H11" s="21" t="s">
        <v>14</v>
      </c>
      <c r="I11" s="21" t="s">
        <v>158</v>
      </c>
      <c r="J11" s="21" t="s">
        <v>14</v>
      </c>
      <c r="K11" s="1"/>
      <c r="L11" s="1"/>
      <c r="M11" s="1"/>
    </row>
    <row r="12" spans="1:13" ht="30" x14ac:dyDescent="0.25">
      <c r="A12" s="4" t="s">
        <v>184</v>
      </c>
      <c r="B12" s="3">
        <v>140</v>
      </c>
      <c r="C12" s="17">
        <v>150</v>
      </c>
      <c r="D12" s="21">
        <f>I12</f>
        <v>29000</v>
      </c>
      <c r="E12" s="21" t="s">
        <v>14</v>
      </c>
      <c r="F12" s="21" t="s">
        <v>14</v>
      </c>
      <c r="G12" s="21" t="s">
        <v>14</v>
      </c>
      <c r="H12" s="21" t="s">
        <v>14</v>
      </c>
      <c r="I12" s="21">
        <f>5000+24000</f>
        <v>29000</v>
      </c>
      <c r="J12" s="21" t="s">
        <v>14</v>
      </c>
      <c r="K12" s="1"/>
      <c r="L12" s="1"/>
      <c r="M12" s="1"/>
    </row>
    <row r="13" spans="1:13" ht="30" x14ac:dyDescent="0.25">
      <c r="A13" s="4" t="s">
        <v>21</v>
      </c>
      <c r="B13" s="3">
        <v>150</v>
      </c>
      <c r="C13" s="17">
        <v>180</v>
      </c>
      <c r="D13" s="25">
        <f>F13</f>
        <v>7442100</v>
      </c>
      <c r="E13" s="21" t="s">
        <v>14</v>
      </c>
      <c r="F13" s="26">
        <f>7017000+45100+380000</f>
        <v>7442100</v>
      </c>
      <c r="G13" s="21" t="s">
        <v>158</v>
      </c>
      <c r="H13" s="21" t="s">
        <v>14</v>
      </c>
      <c r="I13" s="21" t="s">
        <v>14</v>
      </c>
      <c r="J13" s="21" t="s">
        <v>14</v>
      </c>
      <c r="K13" s="1"/>
      <c r="L13" s="1"/>
      <c r="M13" s="1"/>
    </row>
    <row r="14" spans="1:13" x14ac:dyDescent="0.25">
      <c r="A14" s="2" t="s">
        <v>22</v>
      </c>
      <c r="B14" s="3">
        <v>160</v>
      </c>
      <c r="C14" s="17">
        <v>180</v>
      </c>
      <c r="D14" s="21" t="s">
        <v>158</v>
      </c>
      <c r="E14" s="21" t="s">
        <v>14</v>
      </c>
      <c r="F14" s="21" t="s">
        <v>14</v>
      </c>
      <c r="G14" s="21" t="s">
        <v>14</v>
      </c>
      <c r="H14" s="21" t="s">
        <v>14</v>
      </c>
      <c r="I14" s="21" t="s">
        <v>158</v>
      </c>
      <c r="J14" s="21"/>
      <c r="K14" s="1"/>
      <c r="L14" s="1"/>
      <c r="M14" s="1"/>
    </row>
    <row r="15" spans="1:13" ht="30" x14ac:dyDescent="0.25">
      <c r="A15" s="4" t="s">
        <v>23</v>
      </c>
      <c r="B15" s="3">
        <v>180</v>
      </c>
      <c r="C15" s="17" t="s">
        <v>14</v>
      </c>
      <c r="D15" s="21" t="s">
        <v>158</v>
      </c>
      <c r="E15" s="21" t="s">
        <v>14</v>
      </c>
      <c r="F15" s="21" t="s">
        <v>14</v>
      </c>
      <c r="G15" s="21" t="s">
        <v>14</v>
      </c>
      <c r="H15" s="21" t="s">
        <v>14</v>
      </c>
      <c r="I15" s="21" t="s">
        <v>158</v>
      </c>
      <c r="J15" s="21" t="s">
        <v>14</v>
      </c>
      <c r="K15" s="1"/>
      <c r="L15" s="1"/>
      <c r="M15" s="1"/>
    </row>
    <row r="16" spans="1:13" x14ac:dyDescent="0.25">
      <c r="A16" s="4" t="s">
        <v>24</v>
      </c>
      <c r="B16" s="3">
        <v>200</v>
      </c>
      <c r="C16" s="17" t="s">
        <v>14</v>
      </c>
      <c r="D16" s="25">
        <f>D17+D23+D27+D34</f>
        <v>42501165.25</v>
      </c>
      <c r="E16" s="25">
        <f>E17+E27+E34</f>
        <v>31971036.079999998</v>
      </c>
      <c r="F16" s="25">
        <f>F23+F34+F17</f>
        <v>7442100</v>
      </c>
      <c r="G16" s="21" t="s">
        <v>158</v>
      </c>
      <c r="H16" s="21" t="s">
        <v>158</v>
      </c>
      <c r="I16" s="25">
        <f>I17+I34+I27</f>
        <v>3088029.17</v>
      </c>
      <c r="J16" s="21" t="s">
        <v>158</v>
      </c>
      <c r="K16" s="1"/>
      <c r="L16" s="1"/>
      <c r="M16" s="1"/>
    </row>
    <row r="17" spans="1:13" ht="30" x14ac:dyDescent="0.25">
      <c r="A17" s="4" t="s">
        <v>25</v>
      </c>
      <c r="B17" s="3">
        <v>210</v>
      </c>
      <c r="C17" s="17">
        <v>100</v>
      </c>
      <c r="D17" s="25">
        <f>E17+I17+F17</f>
        <v>31595554.219999999</v>
      </c>
      <c r="E17" s="26">
        <f>E18+E22</f>
        <v>29165919.219999999</v>
      </c>
      <c r="F17" s="21">
        <f>F18+F20+F21+F22</f>
        <v>45100</v>
      </c>
      <c r="G17" s="21" t="s">
        <v>158</v>
      </c>
      <c r="H17" s="21" t="s">
        <v>158</v>
      </c>
      <c r="I17" s="25">
        <f>I18+I22</f>
        <v>2384535</v>
      </c>
      <c r="J17" s="21" t="s">
        <v>158</v>
      </c>
      <c r="K17" s="1"/>
      <c r="L17" s="1"/>
      <c r="M17" s="1"/>
    </row>
    <row r="18" spans="1:13" ht="45" x14ac:dyDescent="0.25">
      <c r="A18" s="4" t="s">
        <v>26</v>
      </c>
      <c r="B18" s="3">
        <v>211</v>
      </c>
      <c r="C18" s="17">
        <v>110</v>
      </c>
      <c r="D18" s="25">
        <f>E18+I18</f>
        <v>31541326.219999999</v>
      </c>
      <c r="E18" s="26">
        <f>E20+E21</f>
        <v>29158666.219999999</v>
      </c>
      <c r="F18" s="21">
        <v>0</v>
      </c>
      <c r="G18" s="21" t="s">
        <v>158</v>
      </c>
      <c r="H18" s="21" t="s">
        <v>158</v>
      </c>
      <c r="I18" s="25">
        <f>I20+I21</f>
        <v>2382660</v>
      </c>
      <c r="J18" s="21" t="s">
        <v>158</v>
      </c>
      <c r="K18" s="1"/>
      <c r="L18" s="1"/>
      <c r="M18" s="1"/>
    </row>
    <row r="19" spans="1:13" x14ac:dyDescent="0.25">
      <c r="A19" s="2" t="s">
        <v>16</v>
      </c>
      <c r="B19" s="3" t="s">
        <v>14</v>
      </c>
      <c r="C19" s="17"/>
      <c r="D19" s="25"/>
      <c r="E19" s="26"/>
      <c r="F19" s="21"/>
      <c r="G19" s="21"/>
      <c r="H19" s="21"/>
      <c r="I19" s="25"/>
      <c r="J19" s="21"/>
      <c r="K19" s="1"/>
      <c r="L19" s="1"/>
      <c r="M19" s="1"/>
    </row>
    <row r="20" spans="1:13" x14ac:dyDescent="0.25">
      <c r="A20" s="2" t="s">
        <v>169</v>
      </c>
      <c r="B20" s="3">
        <v>212</v>
      </c>
      <c r="C20" s="17">
        <v>111</v>
      </c>
      <c r="D20" s="25">
        <f>E20+I20</f>
        <v>24302957.25</v>
      </c>
      <c r="E20" s="26">
        <f>21888376.51+72000+430000+82580.74</f>
        <v>22472957.25</v>
      </c>
      <c r="F20" s="21">
        <v>0</v>
      </c>
      <c r="G20" s="21" t="s">
        <v>158</v>
      </c>
      <c r="H20" s="21" t="s">
        <v>158</v>
      </c>
      <c r="I20" s="25">
        <v>1830000</v>
      </c>
      <c r="J20" s="21" t="s">
        <v>158</v>
      </c>
      <c r="K20" s="1"/>
      <c r="L20" s="1"/>
      <c r="M20" s="1"/>
    </row>
    <row r="21" spans="1:13" ht="30" x14ac:dyDescent="0.25">
      <c r="A21" s="4" t="s">
        <v>27</v>
      </c>
      <c r="B21" s="3">
        <v>213</v>
      </c>
      <c r="C21" s="17">
        <v>119</v>
      </c>
      <c r="D21" s="25">
        <f>E21+I21</f>
        <v>7238368.9699999997</v>
      </c>
      <c r="E21" s="26">
        <f>6610289.71-72000+230000-82580.74</f>
        <v>6685708.9699999997</v>
      </c>
      <c r="F21" s="21">
        <v>0</v>
      </c>
      <c r="G21" s="21" t="s">
        <v>158</v>
      </c>
      <c r="H21" s="21" t="s">
        <v>158</v>
      </c>
      <c r="I21" s="25">
        <v>552660</v>
      </c>
      <c r="J21" s="21" t="s">
        <v>158</v>
      </c>
      <c r="K21" s="1"/>
      <c r="L21" s="1"/>
      <c r="M21" s="1"/>
    </row>
    <row r="22" spans="1:13" x14ac:dyDescent="0.25">
      <c r="A22" s="2" t="s">
        <v>28</v>
      </c>
      <c r="B22" s="3">
        <v>214</v>
      </c>
      <c r="C22" s="17">
        <v>112</v>
      </c>
      <c r="D22" s="26">
        <f>E22+F22+I22</f>
        <v>54228</v>
      </c>
      <c r="E22" s="21">
        <f>3384+3869</f>
        <v>7253</v>
      </c>
      <c r="F22" s="21">
        <v>45100</v>
      </c>
      <c r="G22" s="21" t="s">
        <v>158</v>
      </c>
      <c r="H22" s="21" t="s">
        <v>158</v>
      </c>
      <c r="I22" s="25">
        <v>1875</v>
      </c>
      <c r="J22" s="21" t="s">
        <v>158</v>
      </c>
      <c r="K22" s="1"/>
      <c r="L22" s="1"/>
      <c r="M22" s="1"/>
    </row>
    <row r="23" spans="1:13" ht="30" x14ac:dyDescent="0.25">
      <c r="A23" s="4" t="s">
        <v>29</v>
      </c>
      <c r="B23" s="3">
        <v>220</v>
      </c>
      <c r="C23" s="17">
        <v>300</v>
      </c>
      <c r="D23" s="21">
        <f>F23</f>
        <v>0</v>
      </c>
      <c r="E23" s="21" t="s">
        <v>158</v>
      </c>
      <c r="F23" s="21">
        <f>F25</f>
        <v>0</v>
      </c>
      <c r="G23" s="21" t="s">
        <v>158</v>
      </c>
      <c r="H23" s="21" t="s">
        <v>158</v>
      </c>
      <c r="I23" s="21" t="s">
        <v>158</v>
      </c>
      <c r="J23" s="21" t="s">
        <v>158</v>
      </c>
      <c r="K23" s="1"/>
      <c r="L23" s="1"/>
      <c r="M23" s="1"/>
    </row>
    <row r="24" spans="1:13" x14ac:dyDescent="0.25">
      <c r="A24" s="5" t="s">
        <v>16</v>
      </c>
      <c r="B24" s="3" t="s">
        <v>14</v>
      </c>
      <c r="C24" s="17"/>
      <c r="D24" s="21"/>
      <c r="E24" s="21"/>
      <c r="F24" s="21"/>
      <c r="G24" s="21"/>
      <c r="H24" s="21"/>
      <c r="I24" s="21"/>
      <c r="J24" s="21"/>
    </row>
    <row r="25" spans="1:13" x14ac:dyDescent="0.25">
      <c r="A25" s="2" t="s">
        <v>161</v>
      </c>
      <c r="B25" s="17">
        <v>221</v>
      </c>
      <c r="C25" s="17">
        <v>340</v>
      </c>
      <c r="D25" s="21">
        <f>F25</f>
        <v>0</v>
      </c>
      <c r="E25" s="21" t="s">
        <v>158</v>
      </c>
      <c r="F25" s="21">
        <v>0</v>
      </c>
      <c r="G25" s="21" t="s">
        <v>158</v>
      </c>
      <c r="H25" s="21" t="s">
        <v>158</v>
      </c>
      <c r="I25" s="21" t="s">
        <v>158</v>
      </c>
      <c r="J25" s="21" t="s">
        <v>158</v>
      </c>
    </row>
    <row r="26" spans="1:13" x14ac:dyDescent="0.25">
      <c r="A26" s="2" t="s">
        <v>162</v>
      </c>
      <c r="B26" s="17">
        <v>222</v>
      </c>
      <c r="C26" s="17">
        <v>360</v>
      </c>
      <c r="D26" s="21" t="s">
        <v>158</v>
      </c>
      <c r="E26" s="21" t="s">
        <v>158</v>
      </c>
      <c r="F26" s="21" t="s">
        <v>158</v>
      </c>
      <c r="G26" s="21" t="s">
        <v>158</v>
      </c>
      <c r="H26" s="21" t="s">
        <v>158</v>
      </c>
      <c r="I26" s="21" t="s">
        <v>158</v>
      </c>
      <c r="J26" s="21" t="s">
        <v>158</v>
      </c>
    </row>
    <row r="27" spans="1:13" ht="30" x14ac:dyDescent="0.25">
      <c r="A27" s="4" t="s">
        <v>30</v>
      </c>
      <c r="B27" s="3">
        <v>230</v>
      </c>
      <c r="C27" s="17">
        <v>850</v>
      </c>
      <c r="D27" s="21">
        <f>E27+I27</f>
        <v>4922</v>
      </c>
      <c r="E27" s="21">
        <f>E29+E30</f>
        <v>4922</v>
      </c>
      <c r="F27" s="21" t="s">
        <v>158</v>
      </c>
      <c r="G27" s="21" t="s">
        <v>158</v>
      </c>
      <c r="H27" s="21" t="s">
        <v>158</v>
      </c>
      <c r="I27" s="21">
        <v>0</v>
      </c>
      <c r="J27" s="21" t="s">
        <v>158</v>
      </c>
    </row>
    <row r="28" spans="1:13" x14ac:dyDescent="0.25">
      <c r="A28" s="2" t="s">
        <v>16</v>
      </c>
      <c r="B28" s="3" t="s">
        <v>14</v>
      </c>
      <c r="C28" s="17"/>
      <c r="D28" s="21"/>
      <c r="E28" s="21"/>
      <c r="F28" s="21"/>
      <c r="G28" s="21"/>
      <c r="H28" s="21"/>
      <c r="I28" s="21"/>
      <c r="J28" s="21"/>
    </row>
    <row r="29" spans="1:13" ht="30" x14ac:dyDescent="0.25">
      <c r="A29" s="4" t="s">
        <v>163</v>
      </c>
      <c r="B29" s="17">
        <v>231</v>
      </c>
      <c r="C29" s="17">
        <v>851</v>
      </c>
      <c r="D29" s="21">
        <f>E29</f>
        <v>4172</v>
      </c>
      <c r="E29" s="21">
        <f>4000+1272-1100</f>
        <v>4172</v>
      </c>
      <c r="F29" s="21" t="s">
        <v>158</v>
      </c>
      <c r="G29" s="21" t="s">
        <v>158</v>
      </c>
      <c r="H29" s="21" t="s">
        <v>158</v>
      </c>
      <c r="I29" s="21" t="s">
        <v>158</v>
      </c>
      <c r="J29" s="21" t="s">
        <v>158</v>
      </c>
    </row>
    <row r="30" spans="1:13" ht="30" x14ac:dyDescent="0.25">
      <c r="A30" s="4" t="s">
        <v>164</v>
      </c>
      <c r="B30" s="17">
        <v>232</v>
      </c>
      <c r="C30" s="17">
        <v>852</v>
      </c>
      <c r="D30" s="21">
        <f>E30</f>
        <v>750</v>
      </c>
      <c r="E30" s="21">
        <v>750</v>
      </c>
      <c r="F30" s="21" t="s">
        <v>158</v>
      </c>
      <c r="G30" s="21" t="s">
        <v>158</v>
      </c>
      <c r="H30" s="21" t="s">
        <v>158</v>
      </c>
      <c r="I30" s="21" t="s">
        <v>158</v>
      </c>
      <c r="J30" s="21" t="s">
        <v>158</v>
      </c>
    </row>
    <row r="31" spans="1:13" x14ac:dyDescent="0.25">
      <c r="A31" s="4" t="s">
        <v>165</v>
      </c>
      <c r="B31" s="17">
        <v>233</v>
      </c>
      <c r="C31" s="17">
        <v>853</v>
      </c>
      <c r="D31" s="21">
        <f>E31+F31+I31</f>
        <v>0</v>
      </c>
      <c r="E31" s="21">
        <v>0</v>
      </c>
      <c r="F31" s="21">
        <v>0</v>
      </c>
      <c r="G31" s="21" t="s">
        <v>158</v>
      </c>
      <c r="H31" s="21" t="s">
        <v>158</v>
      </c>
      <c r="I31" s="21">
        <v>0</v>
      </c>
      <c r="J31" s="21" t="s">
        <v>158</v>
      </c>
    </row>
    <row r="32" spans="1:13" ht="30" x14ac:dyDescent="0.25">
      <c r="A32" s="4" t="s">
        <v>31</v>
      </c>
      <c r="B32" s="3">
        <v>240</v>
      </c>
      <c r="C32" s="17"/>
      <c r="D32" s="21" t="s">
        <v>158</v>
      </c>
      <c r="E32" s="21" t="s">
        <v>158</v>
      </c>
      <c r="F32" s="21" t="s">
        <v>158</v>
      </c>
      <c r="G32" s="21" t="s">
        <v>158</v>
      </c>
      <c r="H32" s="21" t="s">
        <v>158</v>
      </c>
      <c r="I32" s="21" t="s">
        <v>158</v>
      </c>
      <c r="J32" s="21" t="s">
        <v>158</v>
      </c>
    </row>
    <row r="33" spans="1:10" ht="45" x14ac:dyDescent="0.25">
      <c r="A33" s="4" t="s">
        <v>32</v>
      </c>
      <c r="B33" s="3">
        <v>250</v>
      </c>
      <c r="C33" s="17"/>
      <c r="D33" s="21" t="s">
        <v>158</v>
      </c>
      <c r="E33" s="21" t="s">
        <v>158</v>
      </c>
      <c r="F33" s="21" t="s">
        <v>158</v>
      </c>
      <c r="G33" s="21" t="s">
        <v>158</v>
      </c>
      <c r="H33" s="21" t="s">
        <v>158</v>
      </c>
      <c r="I33" s="21" t="s">
        <v>158</v>
      </c>
      <c r="J33" s="21" t="s">
        <v>158</v>
      </c>
    </row>
    <row r="34" spans="1:10" ht="29.25" x14ac:dyDescent="0.25">
      <c r="A34" s="28" t="s">
        <v>33</v>
      </c>
      <c r="B34" s="29">
        <v>260</v>
      </c>
      <c r="C34" s="29" t="s">
        <v>14</v>
      </c>
      <c r="D34" s="33">
        <f>SUM(D36:D45)</f>
        <v>10900689.029999999</v>
      </c>
      <c r="E34" s="31">
        <f>SUM(E36:E45)</f>
        <v>2800194.8600000003</v>
      </c>
      <c r="F34" s="30">
        <f>F36+F37+F38+F39+F40+F41+F42+F43+F44+F45</f>
        <v>7397000</v>
      </c>
      <c r="G34" s="32" t="s">
        <v>158</v>
      </c>
      <c r="H34" s="32" t="s">
        <v>158</v>
      </c>
      <c r="I34" s="30">
        <f>SUM(I36:I45)</f>
        <v>703494.17</v>
      </c>
      <c r="J34" s="32" t="s">
        <v>158</v>
      </c>
    </row>
    <row r="35" spans="1:10" x14ac:dyDescent="0.25">
      <c r="A35" s="2" t="s">
        <v>4</v>
      </c>
      <c r="B35" s="3" t="s">
        <v>14</v>
      </c>
      <c r="C35" s="17"/>
      <c r="D35" s="25"/>
      <c r="E35" s="21"/>
      <c r="F35" s="25"/>
      <c r="G35" s="21"/>
      <c r="H35" s="21"/>
      <c r="I35" s="25"/>
      <c r="J35" s="21"/>
    </row>
    <row r="36" spans="1:10" x14ac:dyDescent="0.25">
      <c r="A36" s="2" t="s">
        <v>34</v>
      </c>
      <c r="B36" s="3">
        <v>261</v>
      </c>
      <c r="C36" s="17">
        <v>244</v>
      </c>
      <c r="D36" s="35">
        <f>E36+I36</f>
        <v>82300</v>
      </c>
      <c r="E36" s="35">
        <f>73200-1272-750+11122</f>
        <v>82300</v>
      </c>
      <c r="F36" s="35">
        <v>0</v>
      </c>
      <c r="G36" s="35" t="s">
        <v>158</v>
      </c>
      <c r="H36" s="35" t="s">
        <v>158</v>
      </c>
      <c r="I36" s="35">
        <v>0</v>
      </c>
      <c r="J36" s="21" t="s">
        <v>158</v>
      </c>
    </row>
    <row r="37" spans="1:10" x14ac:dyDescent="0.25">
      <c r="A37" s="4" t="s">
        <v>35</v>
      </c>
      <c r="B37" s="3">
        <v>262</v>
      </c>
      <c r="C37" s="17">
        <v>244</v>
      </c>
      <c r="D37" s="35">
        <f>E37+I37</f>
        <v>114225</v>
      </c>
      <c r="E37" s="35">
        <f>100000-31000</f>
        <v>69000</v>
      </c>
      <c r="F37" s="35">
        <v>0</v>
      </c>
      <c r="G37" s="35" t="s">
        <v>158</v>
      </c>
      <c r="H37" s="35" t="s">
        <v>158</v>
      </c>
      <c r="I37" s="35">
        <v>45225</v>
      </c>
      <c r="J37" s="21" t="s">
        <v>158</v>
      </c>
    </row>
    <row r="38" spans="1:10" x14ac:dyDescent="0.25">
      <c r="A38" s="4" t="s">
        <v>36</v>
      </c>
      <c r="B38" s="3">
        <v>263</v>
      </c>
      <c r="C38" s="17">
        <v>244</v>
      </c>
      <c r="D38" s="35">
        <f>E38+I38</f>
        <v>788593.80999999994</v>
      </c>
      <c r="E38" s="35">
        <v>719107.61</v>
      </c>
      <c r="F38" s="35">
        <v>0</v>
      </c>
      <c r="G38" s="35" t="s">
        <v>158</v>
      </c>
      <c r="H38" s="35" t="s">
        <v>158</v>
      </c>
      <c r="I38" s="35">
        <v>69486.2</v>
      </c>
      <c r="J38" s="21" t="s">
        <v>158</v>
      </c>
    </row>
    <row r="39" spans="1:10" ht="30" x14ac:dyDescent="0.25">
      <c r="A39" s="4" t="s">
        <v>37</v>
      </c>
      <c r="B39" s="3">
        <v>264</v>
      </c>
      <c r="C39" s="17">
        <v>244</v>
      </c>
      <c r="D39" s="35">
        <f>E39+I39</f>
        <v>0</v>
      </c>
      <c r="E39" s="35">
        <v>0</v>
      </c>
      <c r="F39" s="35">
        <v>0</v>
      </c>
      <c r="G39" s="35" t="s">
        <v>158</v>
      </c>
      <c r="H39" s="36" t="s">
        <v>158</v>
      </c>
      <c r="I39" s="35">
        <v>0</v>
      </c>
      <c r="J39" s="21" t="s">
        <v>158</v>
      </c>
    </row>
    <row r="40" spans="1:10" ht="30" x14ac:dyDescent="0.25">
      <c r="A40" s="4" t="s">
        <v>38</v>
      </c>
      <c r="B40" s="3">
        <v>265</v>
      </c>
      <c r="C40" s="17">
        <v>244</v>
      </c>
      <c r="D40" s="35">
        <f>E40+F40+I40</f>
        <v>729775.8</v>
      </c>
      <c r="E40" s="35">
        <v>729775.8</v>
      </c>
      <c r="F40" s="35">
        <v>0</v>
      </c>
      <c r="G40" s="35" t="s">
        <v>158</v>
      </c>
      <c r="H40" s="35" t="s">
        <v>158</v>
      </c>
      <c r="I40" s="35">
        <v>0</v>
      </c>
      <c r="J40" s="21" t="s">
        <v>158</v>
      </c>
    </row>
    <row r="41" spans="1:10" x14ac:dyDescent="0.25">
      <c r="A41" s="4" t="s">
        <v>166</v>
      </c>
      <c r="B41" s="3">
        <v>266</v>
      </c>
      <c r="C41" s="17">
        <v>244</v>
      </c>
      <c r="D41" s="35">
        <f>E41+I41+F41</f>
        <v>1390315.51</v>
      </c>
      <c r="E41" s="35">
        <v>628450.74</v>
      </c>
      <c r="F41" s="35">
        <v>380000</v>
      </c>
      <c r="G41" s="35" t="s">
        <v>158</v>
      </c>
      <c r="H41" s="35" t="s">
        <v>158</v>
      </c>
      <c r="I41" s="35">
        <v>381864.77</v>
      </c>
      <c r="J41" s="21" t="s">
        <v>158</v>
      </c>
    </row>
    <row r="42" spans="1:10" x14ac:dyDescent="0.25">
      <c r="A42" s="4" t="s">
        <v>167</v>
      </c>
      <c r="B42" s="3">
        <v>267</v>
      </c>
      <c r="C42" s="17">
        <v>244</v>
      </c>
      <c r="D42" s="35">
        <f>I42</f>
        <v>0</v>
      </c>
      <c r="E42" s="35">
        <v>0</v>
      </c>
      <c r="F42" s="35">
        <v>0</v>
      </c>
      <c r="G42" s="35" t="s">
        <v>158</v>
      </c>
      <c r="H42" s="35" t="s">
        <v>158</v>
      </c>
      <c r="I42" s="35">
        <v>0</v>
      </c>
      <c r="J42" s="21" t="s">
        <v>158</v>
      </c>
    </row>
    <row r="43" spans="1:10" ht="30" x14ac:dyDescent="0.25">
      <c r="A43" s="4" t="s">
        <v>42</v>
      </c>
      <c r="B43" s="17">
        <v>268</v>
      </c>
      <c r="C43" s="17">
        <v>244</v>
      </c>
      <c r="D43" s="35">
        <f>E43+F43+I43</f>
        <v>7180937.5099999998</v>
      </c>
      <c r="E43" s="35">
        <v>442324.81</v>
      </c>
      <c r="F43" s="35">
        <v>6700611</v>
      </c>
      <c r="G43" s="35" t="s">
        <v>158</v>
      </c>
      <c r="H43" s="35" t="s">
        <v>158</v>
      </c>
      <c r="I43" s="35">
        <v>38001.699999999997</v>
      </c>
      <c r="J43" s="21" t="s">
        <v>158</v>
      </c>
    </row>
    <row r="44" spans="1:10" ht="37.5" customHeight="1" x14ac:dyDescent="0.25">
      <c r="A44" s="4" t="s">
        <v>194</v>
      </c>
      <c r="B44" s="20">
        <v>269</v>
      </c>
      <c r="C44" s="20">
        <v>244</v>
      </c>
      <c r="D44" s="35">
        <f>E44+I44</f>
        <v>0</v>
      </c>
      <c r="E44" s="35">
        <v>0</v>
      </c>
      <c r="F44" s="35"/>
      <c r="G44" s="35"/>
      <c r="H44" s="35"/>
      <c r="I44" s="35">
        <v>0</v>
      </c>
      <c r="J44" s="21"/>
    </row>
    <row r="45" spans="1:10" ht="37.5" customHeight="1" x14ac:dyDescent="0.25">
      <c r="A45" s="4" t="s">
        <v>193</v>
      </c>
      <c r="B45" s="43">
        <v>270</v>
      </c>
      <c r="C45" s="43">
        <v>244</v>
      </c>
      <c r="D45" s="35">
        <f>E45+I45+F45</f>
        <v>614541.4</v>
      </c>
      <c r="E45" s="35">
        <f>9763.5+119472.4</f>
        <v>129235.9</v>
      </c>
      <c r="F45" s="35">
        <v>316389</v>
      </c>
      <c r="G45" s="35"/>
      <c r="H45" s="35"/>
      <c r="I45" s="35">
        <f>2748+60197.25+105971.25</f>
        <v>168916.5</v>
      </c>
      <c r="J45" s="21"/>
    </row>
    <row r="46" spans="1:10" ht="30" x14ac:dyDescent="0.25">
      <c r="A46" s="4" t="s">
        <v>39</v>
      </c>
      <c r="B46" s="3">
        <v>300</v>
      </c>
      <c r="C46" s="17" t="s">
        <v>14</v>
      </c>
      <c r="D46" s="35">
        <f>E46+I46</f>
        <v>130665.25</v>
      </c>
      <c r="E46" s="35">
        <f>E48+E49</f>
        <v>1636.08</v>
      </c>
      <c r="F46" s="35">
        <f>F48</f>
        <v>0</v>
      </c>
      <c r="G46" s="35" t="s">
        <v>158</v>
      </c>
      <c r="H46" s="35" t="s">
        <v>158</v>
      </c>
      <c r="I46" s="35">
        <f>I48+I49</f>
        <v>129029.17</v>
      </c>
      <c r="J46" s="21" t="s">
        <v>158</v>
      </c>
    </row>
    <row r="47" spans="1:10" x14ac:dyDescent="0.25">
      <c r="A47" s="2" t="s">
        <v>16</v>
      </c>
      <c r="B47" s="3" t="s">
        <v>14</v>
      </c>
      <c r="C47" s="17"/>
      <c r="D47" s="35"/>
      <c r="E47" s="35"/>
      <c r="F47" s="35"/>
      <c r="G47" s="35"/>
      <c r="H47" s="35"/>
      <c r="I47" s="35"/>
      <c r="J47" s="21" t="s">
        <v>168</v>
      </c>
    </row>
    <row r="48" spans="1:10" x14ac:dyDescent="0.25">
      <c r="A48" s="4" t="s">
        <v>40</v>
      </c>
      <c r="B48" s="3">
        <v>310</v>
      </c>
      <c r="C48" s="17"/>
      <c r="D48" s="35">
        <f>E48+F48+I48</f>
        <v>0</v>
      </c>
      <c r="E48" s="35">
        <v>0</v>
      </c>
      <c r="F48" s="35">
        <v>0</v>
      </c>
      <c r="G48" s="35" t="s">
        <v>158</v>
      </c>
      <c r="H48" s="35" t="s">
        <v>158</v>
      </c>
      <c r="I48" s="35">
        <v>0</v>
      </c>
      <c r="J48" s="21" t="s">
        <v>158</v>
      </c>
    </row>
    <row r="49" spans="1:10" x14ac:dyDescent="0.25">
      <c r="A49" s="2" t="s">
        <v>41</v>
      </c>
      <c r="B49" s="3">
        <v>320</v>
      </c>
      <c r="C49" s="17"/>
      <c r="D49" s="35">
        <f>E49+I49</f>
        <v>130665.25</v>
      </c>
      <c r="E49" s="35">
        <v>1636.08</v>
      </c>
      <c r="F49" s="35" t="s">
        <v>158</v>
      </c>
      <c r="G49" s="35" t="s">
        <v>158</v>
      </c>
      <c r="H49" s="35" t="s">
        <v>158</v>
      </c>
      <c r="I49" s="35">
        <v>129029.17</v>
      </c>
      <c r="J49" s="21" t="s">
        <v>158</v>
      </c>
    </row>
    <row r="50" spans="1:10" ht="30" x14ac:dyDescent="0.25">
      <c r="A50" s="7" t="s">
        <v>43</v>
      </c>
      <c r="B50" s="8">
        <v>400</v>
      </c>
      <c r="C50" s="17">
        <v>600</v>
      </c>
      <c r="D50" s="35">
        <f>D51</f>
        <v>0</v>
      </c>
      <c r="E50" s="35">
        <f>E51</f>
        <v>0</v>
      </c>
      <c r="F50" s="35">
        <f>F51</f>
        <v>0</v>
      </c>
      <c r="G50" s="37" t="s">
        <v>158</v>
      </c>
      <c r="H50" s="37" t="s">
        <v>158</v>
      </c>
      <c r="I50" s="35">
        <f>I51</f>
        <v>0</v>
      </c>
      <c r="J50" s="27" t="s">
        <v>158</v>
      </c>
    </row>
    <row r="51" spans="1:10" ht="30" x14ac:dyDescent="0.25">
      <c r="A51" s="7" t="s">
        <v>44</v>
      </c>
      <c r="B51" s="8">
        <v>410</v>
      </c>
      <c r="C51" s="19"/>
      <c r="D51" s="35">
        <f>E51+F51+I51</f>
        <v>0</v>
      </c>
      <c r="E51" s="35">
        <v>0</v>
      </c>
      <c r="F51" s="35">
        <v>0</v>
      </c>
      <c r="G51" s="37" t="s">
        <v>158</v>
      </c>
      <c r="H51" s="37" t="s">
        <v>158</v>
      </c>
      <c r="I51" s="35">
        <v>0</v>
      </c>
      <c r="J51" s="27" t="s">
        <v>158</v>
      </c>
    </row>
    <row r="52" spans="1:10" x14ac:dyDescent="0.25">
      <c r="A52" s="7" t="s">
        <v>45</v>
      </c>
      <c r="B52" s="8">
        <v>420</v>
      </c>
      <c r="C52" s="19"/>
      <c r="D52" s="37" t="s">
        <v>158</v>
      </c>
      <c r="E52" s="37" t="s">
        <v>158</v>
      </c>
      <c r="F52" s="35" t="s">
        <v>158</v>
      </c>
      <c r="G52" s="37" t="s">
        <v>158</v>
      </c>
      <c r="H52" s="37" t="s">
        <v>158</v>
      </c>
      <c r="I52" s="37"/>
      <c r="J52" s="27" t="s">
        <v>158</v>
      </c>
    </row>
    <row r="53" spans="1:10" ht="30" x14ac:dyDescent="0.25">
      <c r="A53" s="7" t="s">
        <v>46</v>
      </c>
      <c r="B53" s="8">
        <v>500</v>
      </c>
      <c r="C53" s="17" t="s">
        <v>14</v>
      </c>
      <c r="D53" s="35">
        <f>I53</f>
        <v>0</v>
      </c>
      <c r="E53" s="37" t="s">
        <v>158</v>
      </c>
      <c r="F53" s="37" t="s">
        <v>158</v>
      </c>
      <c r="G53" s="37" t="s">
        <v>158</v>
      </c>
      <c r="H53" s="37" t="s">
        <v>158</v>
      </c>
      <c r="I53" s="35">
        <v>0</v>
      </c>
      <c r="J53" s="27" t="s">
        <v>158</v>
      </c>
    </row>
    <row r="54" spans="1:10" x14ac:dyDescent="0.25">
      <c r="A54" s="7" t="s">
        <v>47</v>
      </c>
      <c r="B54" s="8">
        <v>600</v>
      </c>
      <c r="C54" s="17" t="s">
        <v>14</v>
      </c>
      <c r="D54" s="27" t="s">
        <v>158</v>
      </c>
      <c r="E54" s="27" t="s">
        <v>158</v>
      </c>
      <c r="F54" s="27" t="s">
        <v>158</v>
      </c>
      <c r="G54" s="27" t="s">
        <v>158</v>
      </c>
      <c r="H54" s="27" t="s">
        <v>158</v>
      </c>
      <c r="I54" s="27" t="s">
        <v>158</v>
      </c>
      <c r="J54" s="27" t="s">
        <v>158</v>
      </c>
    </row>
    <row r="55" spans="1:10" x14ac:dyDescent="0.25">
      <c r="A55" s="57" t="s">
        <v>198</v>
      </c>
      <c r="B55" s="57"/>
      <c r="C55" s="57"/>
      <c r="D55" s="57"/>
      <c r="E55" s="57"/>
      <c r="F55" s="57"/>
      <c r="G55" s="57"/>
      <c r="H55" s="57"/>
      <c r="I55" s="57"/>
      <c r="J55" s="57"/>
    </row>
    <row r="56" spans="1:10" x14ac:dyDescent="0.25">
      <c r="A56" s="55" t="s">
        <v>199</v>
      </c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1.25" customHeight="1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</row>
  </sheetData>
  <mergeCells count="14">
    <mergeCell ref="A56:J57"/>
    <mergeCell ref="A55:J55"/>
    <mergeCell ref="A2:A5"/>
    <mergeCell ref="B2:B5"/>
    <mergeCell ref="C2:C5"/>
    <mergeCell ref="A1:J1"/>
    <mergeCell ref="I4:J4"/>
    <mergeCell ref="E4:E5"/>
    <mergeCell ref="F4:F5"/>
    <mergeCell ref="G4:G5"/>
    <mergeCell ref="H4:H5"/>
    <mergeCell ref="D3:D5"/>
    <mergeCell ref="E3:J3"/>
    <mergeCell ref="D2:J2"/>
  </mergeCells>
  <pageMargins left="0.31496062992125984" right="0.31496062992125984" top="0.74803149606299213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3"/>
  <sheetViews>
    <sheetView workbookViewId="0">
      <selection activeCell="J4" sqref="J4:L4"/>
    </sheetView>
  </sheetViews>
  <sheetFormatPr defaultRowHeight="15" x14ac:dyDescent="0.25"/>
  <cols>
    <col min="1" max="1" width="26.42578125" customWidth="1"/>
    <col min="2" max="2" width="6.85546875" customWidth="1"/>
    <col min="3" max="3" width="7.5703125" customWidth="1"/>
    <col min="4" max="9" width="11.7109375" customWidth="1"/>
    <col min="10" max="10" width="10.28515625" customWidth="1"/>
    <col min="11" max="11" width="9.85546875" customWidth="1"/>
    <col min="12" max="12" width="9.7109375" customWidth="1"/>
  </cols>
  <sheetData>
    <row r="1" spans="1:13" ht="27" customHeight="1" x14ac:dyDescent="0.25">
      <c r="A1" s="58" t="s">
        <v>203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ht="45" customHeight="1" x14ac:dyDescent="0.25">
      <c r="A2" s="50" t="s">
        <v>0</v>
      </c>
      <c r="B2" s="50" t="s">
        <v>1</v>
      </c>
      <c r="C2" s="50" t="s">
        <v>48</v>
      </c>
      <c r="D2" s="59" t="s">
        <v>52</v>
      </c>
      <c r="E2" s="59"/>
      <c r="F2" s="59"/>
      <c r="G2" s="59"/>
      <c r="H2" s="59"/>
      <c r="I2" s="59"/>
      <c r="J2" s="59"/>
      <c r="K2" s="59"/>
      <c r="L2" s="59"/>
      <c r="M2" s="1"/>
    </row>
    <row r="3" spans="1:13" x14ac:dyDescent="0.25">
      <c r="A3" s="50"/>
      <c r="B3" s="50"/>
      <c r="C3" s="50"/>
      <c r="D3" s="53" t="s">
        <v>49</v>
      </c>
      <c r="E3" s="53"/>
      <c r="F3" s="53"/>
      <c r="G3" s="54" t="s">
        <v>4</v>
      </c>
      <c r="H3" s="54"/>
      <c r="I3" s="54"/>
      <c r="J3" s="54"/>
      <c r="K3" s="54"/>
      <c r="L3" s="54"/>
      <c r="M3" s="1"/>
    </row>
    <row r="4" spans="1:13" ht="135" customHeight="1" x14ac:dyDescent="0.25">
      <c r="A4" s="50"/>
      <c r="B4" s="50"/>
      <c r="C4" s="50"/>
      <c r="D4" s="53"/>
      <c r="E4" s="53"/>
      <c r="F4" s="53"/>
      <c r="G4" s="52" t="s">
        <v>50</v>
      </c>
      <c r="H4" s="52"/>
      <c r="I4" s="52"/>
      <c r="J4" s="52" t="s">
        <v>51</v>
      </c>
      <c r="K4" s="52"/>
      <c r="L4" s="52"/>
      <c r="M4" s="1"/>
    </row>
    <row r="5" spans="1:13" ht="60" x14ac:dyDescent="0.25">
      <c r="A5" s="50"/>
      <c r="B5" s="50"/>
      <c r="C5" s="50"/>
      <c r="D5" s="9" t="s">
        <v>187</v>
      </c>
      <c r="E5" s="9" t="s">
        <v>188</v>
      </c>
      <c r="F5" s="9" t="s">
        <v>189</v>
      </c>
      <c r="G5" s="24" t="s">
        <v>187</v>
      </c>
      <c r="H5" s="24" t="s">
        <v>188</v>
      </c>
      <c r="I5" s="24" t="s">
        <v>189</v>
      </c>
      <c r="J5" s="24" t="s">
        <v>187</v>
      </c>
      <c r="K5" s="24" t="s">
        <v>188</v>
      </c>
      <c r="L5" s="24" t="s">
        <v>189</v>
      </c>
    </row>
    <row r="6" spans="1:13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3" ht="39" x14ac:dyDescent="0.25">
      <c r="A7" s="38" t="s">
        <v>53</v>
      </c>
      <c r="B7" s="39" t="s">
        <v>54</v>
      </c>
      <c r="C7" s="42" t="s">
        <v>14</v>
      </c>
      <c r="D7" s="46">
        <f>D8+D12</f>
        <v>10900689.029999999</v>
      </c>
      <c r="E7" s="46">
        <f t="shared" ref="E7:F7" si="0">E8+E12</f>
        <v>2346462.56</v>
      </c>
      <c r="F7" s="46">
        <f t="shared" si="0"/>
        <v>2073682</v>
      </c>
      <c r="G7" s="46">
        <f>D7</f>
        <v>10900689.029999999</v>
      </c>
      <c r="H7" s="46">
        <f>E7</f>
        <v>2346462.56</v>
      </c>
      <c r="I7" s="46">
        <f>F7</f>
        <v>2073682</v>
      </c>
      <c r="J7" s="34" t="s">
        <v>158</v>
      </c>
      <c r="K7" s="34" t="s">
        <v>158</v>
      </c>
      <c r="L7" s="41" t="s">
        <v>158</v>
      </c>
    </row>
    <row r="8" spans="1:13" ht="60" x14ac:dyDescent="0.25">
      <c r="A8" s="4" t="s">
        <v>55</v>
      </c>
      <c r="B8" s="10" t="s">
        <v>56</v>
      </c>
      <c r="C8" s="3" t="s">
        <v>14</v>
      </c>
      <c r="D8" s="47"/>
      <c r="E8" s="47"/>
      <c r="F8" s="47"/>
      <c r="G8" s="47"/>
      <c r="H8" s="47"/>
      <c r="I8" s="47"/>
      <c r="J8" s="21" t="s">
        <v>158</v>
      </c>
      <c r="K8" s="21" t="s">
        <v>158</v>
      </c>
      <c r="L8" s="27" t="s">
        <v>158</v>
      </c>
    </row>
    <row r="9" spans="1:13" x14ac:dyDescent="0.25">
      <c r="A9" s="2" t="s">
        <v>16</v>
      </c>
      <c r="B9" s="10" t="s">
        <v>14</v>
      </c>
      <c r="C9" s="2"/>
      <c r="D9" s="48"/>
      <c r="E9" s="47"/>
      <c r="F9" s="47"/>
      <c r="G9" s="47"/>
      <c r="H9" s="47"/>
      <c r="I9" s="47"/>
      <c r="J9" s="21"/>
      <c r="K9" s="21"/>
      <c r="L9" s="27"/>
    </row>
    <row r="10" spans="1:13" x14ac:dyDescent="0.25">
      <c r="A10" s="2" t="s">
        <v>17</v>
      </c>
      <c r="B10" s="10" t="s">
        <v>57</v>
      </c>
      <c r="C10" s="2"/>
      <c r="D10" s="47"/>
      <c r="E10" s="47"/>
      <c r="F10" s="47"/>
      <c r="G10" s="47"/>
      <c r="H10" s="47"/>
      <c r="I10" s="47"/>
      <c r="J10" s="21" t="s">
        <v>158</v>
      </c>
      <c r="K10" s="21" t="s">
        <v>158</v>
      </c>
      <c r="L10" s="27" t="s">
        <v>158</v>
      </c>
    </row>
    <row r="11" spans="1:13" x14ac:dyDescent="0.25">
      <c r="A11" s="2" t="s">
        <v>58</v>
      </c>
      <c r="B11" s="10" t="s">
        <v>59</v>
      </c>
      <c r="C11" s="2"/>
      <c r="D11" s="47"/>
      <c r="E11" s="47"/>
      <c r="F11" s="47"/>
      <c r="G11" s="47"/>
      <c r="H11" s="47"/>
      <c r="I11" s="47"/>
      <c r="J11" s="21" t="s">
        <v>158</v>
      </c>
      <c r="K11" s="21" t="s">
        <v>158</v>
      </c>
      <c r="L11" s="27" t="s">
        <v>158</v>
      </c>
    </row>
    <row r="12" spans="1:13" ht="26.25" x14ac:dyDescent="0.25">
      <c r="A12" s="38" t="s">
        <v>60</v>
      </c>
      <c r="B12" s="39" t="s">
        <v>61</v>
      </c>
      <c r="C12" s="40"/>
      <c r="D12" s="46">
        <f t="shared" ref="D12:I12" si="1">SUM(D14:D22)</f>
        <v>10900689.029999999</v>
      </c>
      <c r="E12" s="46">
        <f t="shared" si="1"/>
        <v>2346462.56</v>
      </c>
      <c r="F12" s="46">
        <f t="shared" si="1"/>
        <v>2073682</v>
      </c>
      <c r="G12" s="46">
        <f t="shared" si="1"/>
        <v>10900689.029999999</v>
      </c>
      <c r="H12" s="46">
        <f t="shared" si="1"/>
        <v>2346462.56</v>
      </c>
      <c r="I12" s="46">
        <f t="shared" si="1"/>
        <v>2073682</v>
      </c>
      <c r="J12" s="34" t="s">
        <v>158</v>
      </c>
      <c r="K12" s="34" t="s">
        <v>158</v>
      </c>
      <c r="L12" s="41" t="s">
        <v>158</v>
      </c>
    </row>
    <row r="13" spans="1:13" x14ac:dyDescent="0.25">
      <c r="A13" s="2" t="s">
        <v>16</v>
      </c>
      <c r="B13" s="10" t="s">
        <v>14</v>
      </c>
      <c r="C13" s="2"/>
      <c r="D13" s="25"/>
      <c r="E13" s="25"/>
      <c r="F13" s="25"/>
      <c r="G13" s="25"/>
      <c r="H13" s="25"/>
      <c r="I13" s="25"/>
      <c r="J13" s="21"/>
      <c r="K13" s="21"/>
      <c r="L13" s="27"/>
    </row>
    <row r="14" spans="1:13" x14ac:dyDescent="0.25">
      <c r="A14" s="2" t="s">
        <v>176</v>
      </c>
      <c r="B14" s="10" t="s">
        <v>62</v>
      </c>
      <c r="C14" s="2"/>
      <c r="D14" s="25">
        <f>'Раздел 2 (2019)'!D36</f>
        <v>82300</v>
      </c>
      <c r="E14" s="25">
        <f>'Раздел 2 (2020)'!D36</f>
        <v>75981.600000000006</v>
      </c>
      <c r="F14" s="25">
        <f>'Раздел 2 (2021)'!D36</f>
        <v>79020.86</v>
      </c>
      <c r="G14" s="25">
        <f t="shared" ref="G14:G22" si="2">D14</f>
        <v>82300</v>
      </c>
      <c r="H14" s="25">
        <f t="shared" ref="H14:H22" si="3">E14</f>
        <v>75981.600000000006</v>
      </c>
      <c r="I14" s="25">
        <f t="shared" ref="I14:I22" si="4">F14</f>
        <v>79020.86</v>
      </c>
      <c r="J14" s="21" t="s">
        <v>158</v>
      </c>
      <c r="K14" s="21" t="s">
        <v>158</v>
      </c>
      <c r="L14" s="27" t="s">
        <v>158</v>
      </c>
    </row>
    <row r="15" spans="1:13" x14ac:dyDescent="0.25">
      <c r="A15" s="2" t="s">
        <v>177</v>
      </c>
      <c r="B15" s="10" t="s">
        <v>63</v>
      </c>
      <c r="C15" s="2"/>
      <c r="D15" s="25">
        <f>'Раздел 2 (2019)'!D37</f>
        <v>114225</v>
      </c>
      <c r="E15" s="25">
        <f>'Раздел 2 (2020)'!D37</f>
        <v>100000</v>
      </c>
      <c r="F15" s="25">
        <f>'Раздел 2 (2021)'!D37</f>
        <v>0</v>
      </c>
      <c r="G15" s="25">
        <f t="shared" si="2"/>
        <v>114225</v>
      </c>
      <c r="H15" s="25">
        <f t="shared" si="3"/>
        <v>100000</v>
      </c>
      <c r="I15" s="25">
        <f t="shared" si="4"/>
        <v>0</v>
      </c>
      <c r="J15" s="21" t="s">
        <v>158</v>
      </c>
      <c r="K15" s="21" t="s">
        <v>158</v>
      </c>
      <c r="L15" s="27" t="s">
        <v>158</v>
      </c>
    </row>
    <row r="16" spans="1:13" x14ac:dyDescent="0.25">
      <c r="A16" s="2" t="s">
        <v>178</v>
      </c>
      <c r="B16" s="10" t="s">
        <v>170</v>
      </c>
      <c r="C16" s="2"/>
      <c r="D16" s="25">
        <f>'Раздел 2 (2019)'!D38</f>
        <v>788593.80999999994</v>
      </c>
      <c r="E16" s="25">
        <f>'Раздел 2 (2020)'!D38</f>
        <v>738954</v>
      </c>
      <c r="F16" s="25">
        <f>'Раздел 2 (2021)'!D38</f>
        <v>767312.16</v>
      </c>
      <c r="G16" s="25">
        <f t="shared" si="2"/>
        <v>788593.80999999994</v>
      </c>
      <c r="H16" s="25">
        <f t="shared" si="3"/>
        <v>738954</v>
      </c>
      <c r="I16" s="25">
        <f t="shared" si="4"/>
        <v>767312.16</v>
      </c>
      <c r="J16" s="21" t="s">
        <v>158</v>
      </c>
      <c r="K16" s="21" t="s">
        <v>158</v>
      </c>
      <c r="L16" s="27" t="s">
        <v>158</v>
      </c>
    </row>
    <row r="17" spans="1:12" ht="30" x14ac:dyDescent="0.25">
      <c r="A17" s="4" t="s">
        <v>179</v>
      </c>
      <c r="B17" s="10" t="s">
        <v>171</v>
      </c>
      <c r="C17" s="2"/>
      <c r="D17" s="25">
        <f>'Раздел 2 (2019)'!D40</f>
        <v>729775.8</v>
      </c>
      <c r="E17" s="25">
        <f>'Раздел 2 (2020)'!D40</f>
        <v>193500</v>
      </c>
      <c r="F17" s="25">
        <f>'Раздел 2 (2021)'!D40</f>
        <v>222500</v>
      </c>
      <c r="G17" s="25">
        <f t="shared" si="2"/>
        <v>729775.8</v>
      </c>
      <c r="H17" s="25">
        <f t="shared" si="3"/>
        <v>193500</v>
      </c>
      <c r="I17" s="25">
        <f t="shared" si="4"/>
        <v>222500</v>
      </c>
      <c r="J17" s="21" t="s">
        <v>158</v>
      </c>
      <c r="K17" s="21" t="s">
        <v>158</v>
      </c>
      <c r="L17" s="27" t="s">
        <v>158</v>
      </c>
    </row>
    <row r="18" spans="1:12" x14ac:dyDescent="0.25">
      <c r="A18" s="2" t="s">
        <v>180</v>
      </c>
      <c r="B18" s="10" t="s">
        <v>172</v>
      </c>
      <c r="C18" s="2"/>
      <c r="D18" s="25">
        <f>'Раздел 2 (2019)'!D41</f>
        <v>1390315.51</v>
      </c>
      <c r="E18" s="25">
        <f>'Раздел 2 (2020)'!D41</f>
        <v>784386.96</v>
      </c>
      <c r="F18" s="25">
        <f>'Раздел 2 (2021)'!D41</f>
        <v>619208.98</v>
      </c>
      <c r="G18" s="25">
        <f t="shared" si="2"/>
        <v>1390315.51</v>
      </c>
      <c r="H18" s="25">
        <f t="shared" si="3"/>
        <v>784386.96</v>
      </c>
      <c r="I18" s="25">
        <f t="shared" si="4"/>
        <v>619208.98</v>
      </c>
      <c r="J18" s="21" t="s">
        <v>158</v>
      </c>
      <c r="K18" s="21" t="s">
        <v>158</v>
      </c>
      <c r="L18" s="27" t="s">
        <v>158</v>
      </c>
    </row>
    <row r="19" spans="1:12" x14ac:dyDescent="0.25">
      <c r="A19" s="2" t="s">
        <v>181</v>
      </c>
      <c r="B19" s="10" t="s">
        <v>173</v>
      </c>
      <c r="C19" s="2"/>
      <c r="D19" s="25">
        <f>'Раздел 2 (2019)'!D42</f>
        <v>0</v>
      </c>
      <c r="E19" s="25">
        <f>'Раздел 2 (2020)'!D42</f>
        <v>0</v>
      </c>
      <c r="F19" s="25">
        <f>'Раздел 2 (2021)'!D42</f>
        <v>0</v>
      </c>
      <c r="G19" s="25">
        <f t="shared" si="2"/>
        <v>0</v>
      </c>
      <c r="H19" s="25">
        <f t="shared" si="3"/>
        <v>0</v>
      </c>
      <c r="I19" s="25">
        <f t="shared" si="4"/>
        <v>0</v>
      </c>
      <c r="J19" s="21" t="s">
        <v>158</v>
      </c>
      <c r="K19" s="21" t="s">
        <v>158</v>
      </c>
      <c r="L19" s="27" t="s">
        <v>158</v>
      </c>
    </row>
    <row r="20" spans="1:12" ht="30" x14ac:dyDescent="0.25">
      <c r="A20" s="4" t="s">
        <v>182</v>
      </c>
      <c r="B20" s="10" t="s">
        <v>174</v>
      </c>
      <c r="C20" s="2"/>
      <c r="D20" s="25">
        <f>'Раздел 2 (2019)'!D43</f>
        <v>7180937.5099999998</v>
      </c>
      <c r="E20" s="25">
        <f>'Раздел 2 (2020)'!D43</f>
        <v>60000</v>
      </c>
      <c r="F20" s="25">
        <f>'Раздел 2 (2021)'!D43</f>
        <v>60000</v>
      </c>
      <c r="G20" s="25">
        <f t="shared" si="2"/>
        <v>7180937.5099999998</v>
      </c>
      <c r="H20" s="25">
        <f t="shared" si="3"/>
        <v>60000</v>
      </c>
      <c r="I20" s="25">
        <f t="shared" si="4"/>
        <v>60000</v>
      </c>
      <c r="J20" s="21" t="s">
        <v>158</v>
      </c>
      <c r="K20" s="21" t="s">
        <v>158</v>
      </c>
      <c r="L20" s="27" t="s">
        <v>158</v>
      </c>
    </row>
    <row r="21" spans="1:12" ht="30" x14ac:dyDescent="0.25">
      <c r="A21" s="4" t="s">
        <v>195</v>
      </c>
      <c r="B21" s="10" t="s">
        <v>175</v>
      </c>
      <c r="C21" s="2"/>
      <c r="D21" s="25">
        <f>'Раздел 2 (2019)'!D44</f>
        <v>0</v>
      </c>
      <c r="E21" s="25">
        <f>'Раздел 2 (2020)'!D44</f>
        <v>0</v>
      </c>
      <c r="F21" s="25">
        <f>'Раздел 2 (2021)'!D44</f>
        <v>135000</v>
      </c>
      <c r="G21" s="25">
        <f t="shared" si="2"/>
        <v>0</v>
      </c>
      <c r="H21" s="25">
        <f t="shared" si="3"/>
        <v>0</v>
      </c>
      <c r="I21" s="25">
        <f t="shared" si="4"/>
        <v>135000</v>
      </c>
      <c r="J21" s="21"/>
      <c r="K21" s="21"/>
      <c r="L21" s="27"/>
    </row>
    <row r="22" spans="1:12" ht="30" x14ac:dyDescent="0.25">
      <c r="A22" s="4" t="s">
        <v>196</v>
      </c>
      <c r="B22" s="10" t="s">
        <v>190</v>
      </c>
      <c r="C22" s="2"/>
      <c r="D22" s="25">
        <f>'Раздел 2 (2019)'!D45</f>
        <v>614541.4</v>
      </c>
      <c r="E22" s="25">
        <f>'Раздел 2 (2020)'!D45</f>
        <v>393640</v>
      </c>
      <c r="F22" s="25">
        <f>'Раздел 2 (2021)'!D45</f>
        <v>190640</v>
      </c>
      <c r="G22" s="25">
        <f t="shared" si="2"/>
        <v>614541.4</v>
      </c>
      <c r="H22" s="25">
        <f t="shared" si="3"/>
        <v>393640</v>
      </c>
      <c r="I22" s="25">
        <f t="shared" si="4"/>
        <v>190640</v>
      </c>
      <c r="J22" s="21"/>
      <c r="K22" s="21"/>
      <c r="L22" s="27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9">
    <mergeCell ref="A1:L1"/>
    <mergeCell ref="G4:I4"/>
    <mergeCell ref="J4:L4"/>
    <mergeCell ref="D3:F4"/>
    <mergeCell ref="A2:A5"/>
    <mergeCell ref="B2:B5"/>
    <mergeCell ref="C2:C5"/>
    <mergeCell ref="D2:L2"/>
    <mergeCell ref="G3:L3"/>
  </mergeCells>
  <pageMargins left="0.31496062992125984" right="0.31496062992125984" top="0.7480314960629921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7"/>
  <sheetViews>
    <sheetView workbookViewId="0">
      <selection activeCell="C5" sqref="C5"/>
    </sheetView>
  </sheetViews>
  <sheetFormatPr defaultRowHeight="15" x14ac:dyDescent="0.25"/>
  <cols>
    <col min="2" max="2" width="36.7109375" customWidth="1"/>
    <col min="3" max="3" width="16.28515625" customWidth="1"/>
    <col min="4" max="4" width="30.28515625" customWidth="1"/>
  </cols>
  <sheetData>
    <row r="1" spans="2:12" ht="18.75" customHeight="1" x14ac:dyDescent="0.25">
      <c r="B1" s="61" t="s">
        <v>71</v>
      </c>
      <c r="C1" s="61"/>
      <c r="D1" s="61"/>
      <c r="E1" s="1"/>
      <c r="F1" s="1"/>
      <c r="G1" s="1"/>
      <c r="H1" s="1"/>
      <c r="I1" s="1"/>
      <c r="J1" s="1"/>
      <c r="K1" s="1"/>
      <c r="L1" s="1"/>
    </row>
    <row r="2" spans="2:12" ht="16.5" customHeight="1" x14ac:dyDescent="0.25">
      <c r="B2" s="63" t="s">
        <v>202</v>
      </c>
      <c r="C2" s="63"/>
      <c r="D2" s="63"/>
      <c r="E2" s="1"/>
      <c r="F2" s="1"/>
      <c r="G2" s="1"/>
      <c r="H2" s="1"/>
      <c r="I2" s="1"/>
      <c r="J2" s="1"/>
      <c r="K2" s="1"/>
      <c r="L2" s="1"/>
    </row>
    <row r="3" spans="2:12" ht="15" customHeight="1" x14ac:dyDescent="0.25">
      <c r="B3" s="58"/>
      <c r="C3" s="58"/>
      <c r="D3" s="58"/>
      <c r="E3" s="1"/>
      <c r="F3" s="1"/>
      <c r="G3" s="1"/>
      <c r="H3" s="1"/>
      <c r="I3" s="1"/>
      <c r="J3" s="1"/>
      <c r="K3" s="1"/>
      <c r="L3" s="1"/>
    </row>
    <row r="4" spans="2:12" ht="45" x14ac:dyDescent="0.25">
      <c r="B4" s="3" t="s">
        <v>0</v>
      </c>
      <c r="C4" s="3" t="s">
        <v>1</v>
      </c>
      <c r="D4" s="9" t="s">
        <v>64</v>
      </c>
      <c r="E4" s="1"/>
      <c r="F4" s="1"/>
      <c r="G4" s="1"/>
      <c r="H4" s="1"/>
      <c r="I4" s="1"/>
      <c r="J4" s="1"/>
      <c r="K4" s="1"/>
      <c r="L4" s="1"/>
    </row>
    <row r="5" spans="2:12" x14ac:dyDescent="0.25">
      <c r="B5" s="3">
        <v>1</v>
      </c>
      <c r="C5" s="3">
        <v>2</v>
      </c>
      <c r="D5" s="3">
        <v>3</v>
      </c>
      <c r="E5" s="1"/>
      <c r="F5" s="1"/>
      <c r="G5" s="1"/>
      <c r="H5" s="1"/>
      <c r="I5" s="1"/>
      <c r="J5" s="1"/>
      <c r="K5" s="1"/>
      <c r="L5" s="1"/>
    </row>
    <row r="6" spans="2:12" x14ac:dyDescent="0.25">
      <c r="B6" s="2" t="s">
        <v>46</v>
      </c>
      <c r="C6" s="10" t="s">
        <v>67</v>
      </c>
      <c r="D6" s="17" t="s">
        <v>158</v>
      </c>
      <c r="E6" s="1"/>
      <c r="F6" s="1"/>
      <c r="G6" s="1"/>
      <c r="H6" s="1"/>
      <c r="I6" s="1"/>
      <c r="J6" s="1"/>
      <c r="K6" s="1"/>
      <c r="L6" s="1"/>
    </row>
    <row r="7" spans="2:12" x14ac:dyDescent="0.25">
      <c r="B7" s="2" t="s">
        <v>47</v>
      </c>
      <c r="C7" s="10" t="s">
        <v>68</v>
      </c>
      <c r="D7" s="17" t="s">
        <v>158</v>
      </c>
      <c r="E7" s="1"/>
      <c r="F7" s="1"/>
      <c r="G7" s="1"/>
      <c r="H7" s="1"/>
      <c r="I7" s="1"/>
      <c r="J7" s="1"/>
      <c r="K7" s="1"/>
      <c r="L7" s="1"/>
    </row>
    <row r="8" spans="2:12" x14ac:dyDescent="0.25">
      <c r="B8" s="2" t="s">
        <v>65</v>
      </c>
      <c r="C8" s="10" t="s">
        <v>69</v>
      </c>
      <c r="D8" s="17" t="s">
        <v>158</v>
      </c>
      <c r="E8" s="1"/>
      <c r="F8" s="1"/>
      <c r="G8" s="1"/>
      <c r="H8" s="1"/>
      <c r="I8" s="1"/>
      <c r="J8" s="1"/>
      <c r="K8" s="1"/>
      <c r="L8" s="1"/>
    </row>
    <row r="9" spans="2:12" x14ac:dyDescent="0.25">
      <c r="B9" s="2" t="s">
        <v>66</v>
      </c>
      <c r="C9" s="10" t="s">
        <v>70</v>
      </c>
      <c r="D9" s="17" t="s">
        <v>158</v>
      </c>
      <c r="E9" s="1"/>
      <c r="F9" s="1"/>
      <c r="G9" s="1"/>
      <c r="H9" s="1"/>
      <c r="I9" s="1"/>
      <c r="J9" s="1"/>
      <c r="K9" s="1"/>
      <c r="L9" s="1"/>
    </row>
    <row r="10" spans="2:12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x14ac:dyDescent="0.25">
      <c r="B12" s="49" t="s">
        <v>72</v>
      </c>
      <c r="C12" s="49"/>
      <c r="D12" s="49"/>
      <c r="E12" s="1"/>
      <c r="F12" s="1"/>
      <c r="G12" s="1"/>
      <c r="H12" s="1"/>
      <c r="I12" s="1"/>
      <c r="J12" s="1"/>
      <c r="K12" s="1"/>
      <c r="L12" s="1"/>
    </row>
    <row r="13" spans="2:12" x14ac:dyDescent="0.25">
      <c r="B13" s="3" t="s">
        <v>0</v>
      </c>
      <c r="C13" s="3" t="s">
        <v>1</v>
      </c>
      <c r="D13" s="3" t="s">
        <v>73</v>
      </c>
      <c r="E13" s="1"/>
      <c r="F13" s="1"/>
      <c r="G13" s="1"/>
      <c r="H13" s="1"/>
      <c r="I13" s="1"/>
      <c r="J13" s="1"/>
      <c r="K13" s="1"/>
      <c r="L13" s="1"/>
    </row>
    <row r="14" spans="2:12" x14ac:dyDescent="0.25">
      <c r="B14" s="3">
        <v>1</v>
      </c>
      <c r="C14" s="3">
        <v>2</v>
      </c>
      <c r="D14" s="3">
        <v>3</v>
      </c>
      <c r="E14" s="1"/>
      <c r="F14" s="1"/>
      <c r="G14" s="1"/>
      <c r="H14" s="1"/>
      <c r="I14" s="1"/>
      <c r="J14" s="1"/>
      <c r="K14" s="1"/>
      <c r="L14" s="1"/>
    </row>
    <row r="15" spans="2:12" x14ac:dyDescent="0.25">
      <c r="B15" s="3" t="s">
        <v>74</v>
      </c>
      <c r="C15" s="10" t="s">
        <v>67</v>
      </c>
      <c r="D15" s="3"/>
      <c r="E15" s="1"/>
      <c r="F15" s="1"/>
      <c r="G15" s="1"/>
      <c r="H15" s="1"/>
      <c r="I15" s="1"/>
      <c r="J15" s="1"/>
      <c r="K15" s="1"/>
      <c r="L15" s="1"/>
    </row>
    <row r="16" spans="2:12" ht="75" x14ac:dyDescent="0.25">
      <c r="B16" s="4" t="s">
        <v>75</v>
      </c>
      <c r="C16" s="10" t="s">
        <v>68</v>
      </c>
      <c r="D16" s="17" t="s">
        <v>158</v>
      </c>
      <c r="E16" s="1"/>
      <c r="F16" s="1"/>
      <c r="G16" s="1"/>
      <c r="H16" s="1"/>
      <c r="I16" s="1"/>
      <c r="J16" s="1"/>
      <c r="K16" s="1"/>
      <c r="L16" s="1"/>
    </row>
    <row r="17" spans="1:12" ht="30" x14ac:dyDescent="0.25">
      <c r="B17" s="4" t="s">
        <v>76</v>
      </c>
      <c r="C17" s="10" t="s">
        <v>69</v>
      </c>
      <c r="D17" s="17" t="s">
        <v>158</v>
      </c>
      <c r="E17" s="1"/>
      <c r="F17" s="1"/>
      <c r="G17" s="1"/>
      <c r="H17" s="1"/>
      <c r="I17" s="1"/>
      <c r="J17" s="1"/>
      <c r="K17" s="1"/>
      <c r="L17" s="1"/>
    </row>
    <row r="18" spans="1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9.25" customHeight="1" x14ac:dyDescent="0.25">
      <c r="A19" s="62" t="s">
        <v>77</v>
      </c>
      <c r="B19" s="62"/>
      <c r="C19" s="11"/>
      <c r="D19" s="18" t="s">
        <v>197</v>
      </c>
      <c r="E19" s="1"/>
      <c r="F19" s="1"/>
      <c r="G19" s="1"/>
      <c r="H19" s="1"/>
      <c r="I19" s="1"/>
      <c r="J19" s="1"/>
      <c r="K19" s="1"/>
      <c r="L19" s="1"/>
    </row>
    <row r="20" spans="1:12" x14ac:dyDescent="0.25">
      <c r="B20" s="1"/>
      <c r="C20" s="1" t="s">
        <v>78</v>
      </c>
      <c r="D20" s="1" t="s">
        <v>79</v>
      </c>
      <c r="E20" s="1"/>
      <c r="F20" s="1"/>
      <c r="G20" s="1"/>
      <c r="H20" s="1"/>
      <c r="I20" s="1"/>
      <c r="J20" s="1"/>
      <c r="K20" s="1"/>
      <c r="L20" s="1"/>
    </row>
    <row r="22" spans="1:12" ht="29.25" customHeight="1" x14ac:dyDescent="0.25">
      <c r="A22" s="62" t="s">
        <v>80</v>
      </c>
      <c r="B22" s="62"/>
      <c r="C22" s="11"/>
      <c r="D22" s="18" t="s">
        <v>191</v>
      </c>
    </row>
    <row r="23" spans="1:12" x14ac:dyDescent="0.25">
      <c r="A23" s="1"/>
      <c r="B23" s="1"/>
      <c r="C23" s="1" t="s">
        <v>78</v>
      </c>
      <c r="D23" s="1" t="s">
        <v>79</v>
      </c>
    </row>
    <row r="25" spans="1:12" x14ac:dyDescent="0.25">
      <c r="A25" s="60" t="s">
        <v>81</v>
      </c>
      <c r="B25" s="60"/>
      <c r="C25" s="12"/>
      <c r="D25" s="18" t="s">
        <v>191</v>
      </c>
    </row>
    <row r="26" spans="1:12" x14ac:dyDescent="0.25">
      <c r="C26" s="1" t="s">
        <v>78</v>
      </c>
      <c r="D26" s="1" t="s">
        <v>79</v>
      </c>
    </row>
    <row r="27" spans="1:12" x14ac:dyDescent="0.25">
      <c r="A27" s="1" t="s">
        <v>192</v>
      </c>
    </row>
  </sheetData>
  <mergeCells count="6">
    <mergeCell ref="A25:B25"/>
    <mergeCell ref="B1:D1"/>
    <mergeCell ref="B12:D12"/>
    <mergeCell ref="A19:B19"/>
    <mergeCell ref="A22:B22"/>
    <mergeCell ref="B2:D3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1</vt:lpstr>
      <vt:lpstr>Раздел 2 (2021)</vt:lpstr>
      <vt:lpstr>Раздел 2 (2020)</vt:lpstr>
      <vt:lpstr>Раздел 2 (2019)</vt:lpstr>
      <vt:lpstr>Раздел 2.1</vt:lpstr>
      <vt:lpstr>Раздел 3,4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2020-01-11T06:21:37Z</dcterms:modified>
</cp:coreProperties>
</file>